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370" windowHeight="0"/>
  </bookViews>
  <sheets>
    <sheet name="RESULTADO 2025" sheetId="4" r:id="rId1"/>
    <sheet name="RESULTADO GERAL" sheetId="3" r:id="rId2"/>
    <sheet name="CÁLCULOS" sheetId="1" r:id="rId3"/>
    <sheet name="PONTUAÇÕES" sheetId="2" r:id="rId4"/>
  </sheets>
  <definedNames>
    <definedName name="_xlnm._FilterDatabase" localSheetId="0" hidden="1">'RESULTADO 2025'!$A$3:$J$3</definedName>
  </definedName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4" l="1"/>
  <c r="I8" i="4"/>
  <c r="I7" i="4"/>
  <c r="I11" i="4"/>
  <c r="I9" i="4"/>
  <c r="I12" i="4"/>
  <c r="I13" i="4"/>
  <c r="I14" i="4"/>
  <c r="I5" i="4"/>
  <c r="I16" i="4"/>
  <c r="I10" i="4"/>
  <c r="I18" i="4"/>
  <c r="I17" i="4"/>
  <c r="I20" i="4"/>
  <c r="I15" i="4"/>
  <c r="I21" i="4"/>
  <c r="I23" i="4"/>
  <c r="I26" i="4"/>
  <c r="I27" i="4"/>
  <c r="I19" i="4"/>
  <c r="I28" i="4"/>
  <c r="I29" i="4"/>
  <c r="I30" i="4"/>
  <c r="I25" i="4"/>
  <c r="I22" i="4"/>
  <c r="I36" i="4"/>
  <c r="I37" i="4"/>
  <c r="I31" i="4"/>
  <c r="I35" i="4"/>
  <c r="I24" i="4"/>
  <c r="I33" i="4"/>
  <c r="I32" i="4"/>
  <c r="I38" i="4"/>
  <c r="I39" i="4"/>
  <c r="I40" i="4"/>
  <c r="I41" i="4"/>
  <c r="I42" i="4"/>
  <c r="I43" i="4"/>
  <c r="I34" i="4"/>
  <c r="I45" i="4"/>
  <c r="I46" i="4"/>
  <c r="I44" i="4"/>
  <c r="I47" i="4"/>
  <c r="I48" i="4"/>
  <c r="I49" i="4"/>
  <c r="I50" i="4"/>
  <c r="I51" i="4"/>
  <c r="I52" i="4"/>
  <c r="I53" i="4"/>
  <c r="I4" i="4"/>
  <c r="J6" i="4"/>
  <c r="J8" i="4"/>
  <c r="J7" i="4"/>
  <c r="J11" i="4"/>
  <c r="J9" i="4"/>
  <c r="J12" i="4"/>
  <c r="J13" i="4"/>
  <c r="J14" i="4"/>
  <c r="J5" i="4"/>
  <c r="J16" i="4"/>
  <c r="J10" i="4"/>
  <c r="J18" i="4"/>
  <c r="J17" i="4"/>
  <c r="J20" i="4"/>
  <c r="J15" i="4"/>
  <c r="J21" i="4"/>
  <c r="J23" i="4"/>
  <c r="J26" i="4"/>
  <c r="J27" i="4"/>
  <c r="J19" i="4"/>
  <c r="J28" i="4"/>
  <c r="J29" i="4"/>
  <c r="J30" i="4"/>
  <c r="J25" i="4"/>
  <c r="J22" i="4"/>
  <c r="J36" i="4"/>
  <c r="J37" i="4"/>
  <c r="J31" i="4"/>
  <c r="J35" i="4"/>
  <c r="J24" i="4"/>
  <c r="J33" i="4"/>
  <c r="J32" i="4"/>
  <c r="J38" i="4"/>
  <c r="J39" i="4"/>
  <c r="J40" i="4"/>
  <c r="J41" i="4"/>
  <c r="J42" i="4"/>
  <c r="J43" i="4"/>
  <c r="J34" i="4"/>
  <c r="J45" i="4"/>
  <c r="J46" i="4"/>
  <c r="J44" i="4"/>
  <c r="J47" i="4"/>
  <c r="J48" i="4"/>
  <c r="J49" i="4"/>
  <c r="J50" i="4"/>
  <c r="J51" i="4"/>
  <c r="J52" i="4"/>
  <c r="J53" i="4"/>
  <c r="J4" i="4"/>
  <c r="K36" i="1"/>
  <c r="M36" i="1"/>
  <c r="O36" i="1"/>
  <c r="L36" i="1" s="1"/>
  <c r="K35" i="1"/>
  <c r="M35" i="1"/>
  <c r="O35" i="1"/>
  <c r="L35" i="1" s="1"/>
  <c r="K34" i="1"/>
  <c r="M34" i="1"/>
  <c r="O34" i="1"/>
  <c r="L34" i="1" s="1"/>
  <c r="K33" i="1"/>
  <c r="M33" i="1"/>
  <c r="O33" i="1"/>
  <c r="L33" i="1" s="1"/>
  <c r="K32" i="1"/>
  <c r="M32" i="1"/>
  <c r="O32" i="1"/>
  <c r="L32" i="1" s="1"/>
  <c r="K31" i="1"/>
  <c r="M31" i="1"/>
  <c r="O31" i="1"/>
  <c r="L31" i="1" s="1"/>
  <c r="K30" i="1"/>
  <c r="M30" i="1"/>
  <c r="O30" i="1"/>
  <c r="L30" i="1" s="1"/>
  <c r="K29" i="1"/>
  <c r="M29" i="1"/>
  <c r="O29" i="1"/>
  <c r="L29" i="1" s="1"/>
  <c r="K28" i="1"/>
  <c r="M28" i="1"/>
  <c r="O28" i="1"/>
  <c r="L28" i="1" s="1"/>
  <c r="K27" i="1"/>
  <c r="M27" i="1"/>
  <c r="O27" i="1"/>
  <c r="L27" i="1" s="1"/>
  <c r="K26" i="1"/>
  <c r="M26" i="1"/>
  <c r="O26" i="1"/>
  <c r="L26" i="1" s="1"/>
  <c r="K25" i="1"/>
  <c r="M25" i="1"/>
  <c r="O25" i="1"/>
  <c r="L25" i="1" s="1"/>
  <c r="K24" i="1"/>
  <c r="M24" i="1"/>
  <c r="O24" i="1"/>
  <c r="L24" i="1" s="1"/>
  <c r="K23" i="1"/>
  <c r="M23" i="1"/>
  <c r="O23" i="1"/>
  <c r="L23" i="1" s="1"/>
  <c r="K22" i="1"/>
  <c r="M22" i="1"/>
  <c r="O22" i="1"/>
  <c r="L22" i="1" s="1"/>
  <c r="K21" i="1"/>
  <c r="M21" i="1"/>
  <c r="O21" i="1"/>
  <c r="L21" i="1" s="1"/>
  <c r="K20" i="1"/>
  <c r="M20" i="1"/>
  <c r="O20" i="1"/>
  <c r="L20" i="1" s="1"/>
  <c r="K19" i="1"/>
  <c r="M19" i="1"/>
  <c r="O19" i="1"/>
  <c r="L19" i="1" s="1"/>
  <c r="K18" i="1"/>
  <c r="M18" i="1"/>
  <c r="O18" i="1"/>
  <c r="L18" i="1" s="1"/>
  <c r="K17" i="1"/>
  <c r="M17" i="1"/>
  <c r="O17" i="1"/>
  <c r="L17" i="1" s="1"/>
  <c r="K16" i="1"/>
  <c r="M16" i="1"/>
  <c r="O16" i="1"/>
  <c r="L16" i="1" s="1"/>
  <c r="K15" i="1"/>
  <c r="M15" i="1"/>
  <c r="O15" i="1"/>
  <c r="L15" i="1" s="1"/>
  <c r="K14" i="1"/>
  <c r="M14" i="1"/>
  <c r="O14" i="1"/>
  <c r="L14" i="1" s="1"/>
  <c r="K13" i="1"/>
  <c r="M13" i="1"/>
  <c r="O13" i="1"/>
  <c r="L13" i="1" s="1"/>
  <c r="K12" i="1"/>
  <c r="M12" i="1"/>
  <c r="O12" i="1"/>
  <c r="L12" i="1" s="1"/>
  <c r="K11" i="1"/>
  <c r="M11" i="1"/>
  <c r="O11" i="1"/>
  <c r="L11" i="1" s="1"/>
  <c r="K10" i="1"/>
  <c r="M10" i="1"/>
  <c r="O10" i="1"/>
  <c r="L10" i="1" s="1"/>
  <c r="K9" i="1"/>
  <c r="M9" i="1"/>
  <c r="O9" i="1"/>
  <c r="L9" i="1" s="1"/>
  <c r="K8" i="1"/>
  <c r="M8" i="1"/>
  <c r="O8" i="1"/>
  <c r="L8" i="1" s="1"/>
  <c r="K7" i="1"/>
  <c r="M7" i="1"/>
  <c r="O7" i="1"/>
  <c r="L7" i="1" s="1"/>
  <c r="K6" i="1"/>
  <c r="M6" i="1"/>
  <c r="O6" i="1"/>
  <c r="L6" i="1" s="1"/>
  <c r="K5" i="1"/>
  <c r="M5" i="1"/>
  <c r="O5" i="1"/>
  <c r="L5" i="1" s="1"/>
  <c r="K4" i="1"/>
  <c r="M4" i="1"/>
  <c r="O4" i="1"/>
  <c r="L4" i="1" s="1"/>
  <c r="K3" i="1"/>
  <c r="M3" i="1"/>
  <c r="O3" i="1"/>
  <c r="L3" i="1" s="1"/>
  <c r="K2" i="1"/>
  <c r="M2" i="1"/>
  <c r="O2" i="1"/>
  <c r="L2" i="1" s="1"/>
  <c r="K64" i="1"/>
  <c r="M64" i="1"/>
  <c r="O64" i="1"/>
  <c r="L64" i="1" s="1"/>
  <c r="K63" i="1"/>
  <c r="M63" i="1"/>
  <c r="O63" i="1"/>
  <c r="L63" i="1" s="1"/>
  <c r="K62" i="1"/>
  <c r="M62" i="1"/>
  <c r="O62" i="1"/>
  <c r="L62" i="1" s="1"/>
  <c r="K61" i="1"/>
  <c r="M61" i="1"/>
  <c r="O61" i="1"/>
  <c r="L61" i="1" s="1"/>
  <c r="K60" i="1"/>
  <c r="M60" i="1"/>
  <c r="O60" i="1"/>
  <c r="L60" i="1" s="1"/>
  <c r="K59" i="1"/>
  <c r="M59" i="1"/>
  <c r="O59" i="1"/>
  <c r="L59" i="1" s="1"/>
  <c r="K58" i="1"/>
  <c r="M58" i="1"/>
  <c r="O58" i="1"/>
  <c r="L58" i="1" s="1"/>
  <c r="K57" i="1"/>
  <c r="M57" i="1"/>
  <c r="O57" i="1"/>
  <c r="L57" i="1" s="1"/>
  <c r="K56" i="1"/>
  <c r="M56" i="1"/>
  <c r="O56" i="1"/>
  <c r="L56" i="1" s="1"/>
  <c r="K55" i="1"/>
  <c r="M55" i="1"/>
  <c r="O55" i="1"/>
  <c r="L55" i="1" s="1"/>
  <c r="K54" i="1"/>
  <c r="M54" i="1"/>
  <c r="O54" i="1"/>
  <c r="L54" i="1" s="1"/>
  <c r="K53" i="1"/>
  <c r="M53" i="1"/>
  <c r="O53" i="1"/>
  <c r="L53" i="1" s="1"/>
  <c r="K52" i="1"/>
  <c r="M52" i="1"/>
  <c r="O52" i="1"/>
  <c r="L52" i="1" s="1"/>
  <c r="K51" i="1"/>
  <c r="M51" i="1"/>
  <c r="O51" i="1"/>
  <c r="L51" i="1" s="1"/>
  <c r="K50" i="1"/>
  <c r="M50" i="1"/>
  <c r="O50" i="1"/>
  <c r="L50" i="1" s="1"/>
  <c r="K49" i="1"/>
  <c r="M49" i="1"/>
  <c r="O49" i="1"/>
  <c r="L49" i="1" s="1"/>
  <c r="K48" i="1"/>
  <c r="M48" i="1"/>
  <c r="O48" i="1"/>
  <c r="L48" i="1" s="1"/>
  <c r="K47" i="1"/>
  <c r="M47" i="1"/>
  <c r="O47" i="1"/>
  <c r="L47" i="1" s="1"/>
  <c r="K46" i="1"/>
  <c r="M46" i="1"/>
  <c r="O46" i="1"/>
  <c r="L46" i="1" s="1"/>
  <c r="K45" i="1"/>
  <c r="M45" i="1"/>
  <c r="O45" i="1"/>
  <c r="L45" i="1" s="1"/>
  <c r="K44" i="1"/>
  <c r="M44" i="1"/>
  <c r="O44" i="1"/>
  <c r="L44" i="1" s="1"/>
  <c r="K43" i="1"/>
  <c r="M43" i="1"/>
  <c r="O43" i="1"/>
  <c r="L43" i="1" s="1"/>
  <c r="K42" i="1"/>
  <c r="M42" i="1"/>
  <c r="O42" i="1"/>
  <c r="L42" i="1" s="1"/>
  <c r="K41" i="1"/>
  <c r="M41" i="1"/>
  <c r="O41" i="1"/>
  <c r="L41" i="1" s="1"/>
  <c r="K40" i="1"/>
  <c r="M40" i="1"/>
  <c r="O40" i="1"/>
  <c r="L40" i="1" s="1"/>
  <c r="K39" i="1"/>
  <c r="M39" i="1"/>
  <c r="O39" i="1"/>
  <c r="L39" i="1" s="1"/>
  <c r="K38" i="1"/>
  <c r="M38" i="1"/>
  <c r="O38" i="1"/>
  <c r="L38" i="1" s="1"/>
  <c r="K37" i="1"/>
  <c r="M37" i="1"/>
  <c r="O37" i="1"/>
  <c r="L37" i="1" s="1"/>
  <c r="K95" i="1"/>
  <c r="M95" i="1"/>
  <c r="O95" i="1"/>
  <c r="L95" i="1" s="1"/>
  <c r="K94" i="1"/>
  <c r="M94" i="1"/>
  <c r="O94" i="1"/>
  <c r="L94" i="1" s="1"/>
  <c r="K93" i="1"/>
  <c r="M93" i="1"/>
  <c r="O93" i="1"/>
  <c r="L93" i="1" s="1"/>
  <c r="K92" i="1"/>
  <c r="M92" i="1"/>
  <c r="O92" i="1"/>
  <c r="L92" i="1" s="1"/>
  <c r="K91" i="1"/>
  <c r="M91" i="1"/>
  <c r="O91" i="1"/>
  <c r="L91" i="1" s="1"/>
  <c r="K90" i="1"/>
  <c r="M90" i="1"/>
  <c r="O90" i="1"/>
  <c r="L90" i="1" s="1"/>
  <c r="K89" i="1"/>
  <c r="M89" i="1"/>
  <c r="O89" i="1"/>
  <c r="L89" i="1" s="1"/>
  <c r="K88" i="1"/>
  <c r="M88" i="1"/>
  <c r="O88" i="1"/>
  <c r="L88" i="1" s="1"/>
  <c r="K87" i="1"/>
  <c r="M87" i="1"/>
  <c r="O87" i="1"/>
  <c r="L87" i="1" s="1"/>
  <c r="K86" i="1"/>
  <c r="M86" i="1"/>
  <c r="O86" i="1"/>
  <c r="L86" i="1" s="1"/>
  <c r="K85" i="1"/>
  <c r="M85" i="1"/>
  <c r="O85" i="1"/>
  <c r="L85" i="1" s="1"/>
  <c r="K84" i="1"/>
  <c r="M84" i="1"/>
  <c r="O84" i="1"/>
  <c r="L84" i="1" s="1"/>
  <c r="K83" i="1"/>
  <c r="M83" i="1"/>
  <c r="O83" i="1"/>
  <c r="L83" i="1" s="1"/>
  <c r="K82" i="1"/>
  <c r="M82" i="1"/>
  <c r="O82" i="1"/>
  <c r="L82" i="1" s="1"/>
  <c r="K81" i="1"/>
  <c r="M81" i="1"/>
  <c r="O81" i="1"/>
  <c r="L81" i="1" s="1"/>
  <c r="K80" i="1"/>
  <c r="M80" i="1"/>
  <c r="O80" i="1"/>
  <c r="L80" i="1" s="1"/>
  <c r="K79" i="1"/>
  <c r="M79" i="1"/>
  <c r="O79" i="1"/>
  <c r="L79" i="1" s="1"/>
  <c r="K78" i="1"/>
  <c r="M78" i="1"/>
  <c r="O78" i="1"/>
  <c r="L78" i="1" s="1"/>
  <c r="K77" i="1"/>
  <c r="M77" i="1"/>
  <c r="O77" i="1"/>
  <c r="L77" i="1" s="1"/>
  <c r="K76" i="1"/>
  <c r="M76" i="1"/>
  <c r="O76" i="1"/>
  <c r="L76" i="1" s="1"/>
  <c r="K75" i="1"/>
  <c r="M75" i="1"/>
  <c r="O75" i="1"/>
  <c r="L75" i="1" s="1"/>
  <c r="K74" i="1"/>
  <c r="M74" i="1"/>
  <c r="O74" i="1"/>
  <c r="L74" i="1" s="1"/>
  <c r="K73" i="1"/>
  <c r="M73" i="1"/>
  <c r="O73" i="1"/>
  <c r="L73" i="1" s="1"/>
  <c r="K72" i="1"/>
  <c r="M72" i="1"/>
  <c r="O72" i="1"/>
  <c r="L72" i="1" s="1"/>
  <c r="K71" i="1"/>
  <c r="M71" i="1"/>
  <c r="O71" i="1"/>
  <c r="L71" i="1" s="1"/>
  <c r="K70" i="1"/>
  <c r="M70" i="1"/>
  <c r="O70" i="1"/>
  <c r="L70" i="1" s="1"/>
  <c r="K69" i="1"/>
  <c r="M69" i="1"/>
  <c r="O69" i="1"/>
  <c r="L69" i="1" s="1"/>
  <c r="K68" i="1"/>
  <c r="M68" i="1"/>
  <c r="O68" i="1"/>
  <c r="L68" i="1" s="1"/>
  <c r="K67" i="1"/>
  <c r="M67" i="1"/>
  <c r="O67" i="1"/>
  <c r="L67" i="1" s="1"/>
  <c r="K66" i="1"/>
  <c r="M66" i="1"/>
  <c r="O66" i="1"/>
  <c r="L66" i="1" s="1"/>
  <c r="K65" i="1"/>
  <c r="M65" i="1"/>
  <c r="O65" i="1"/>
  <c r="L65" i="1" s="1"/>
  <c r="K136" i="1"/>
  <c r="M136" i="1"/>
  <c r="O136" i="1"/>
  <c r="L136" i="1" s="1"/>
  <c r="K135" i="1"/>
  <c r="M135" i="1"/>
  <c r="O135" i="1"/>
  <c r="L135" i="1" s="1"/>
  <c r="K134" i="1"/>
  <c r="M134" i="1"/>
  <c r="O134" i="1"/>
  <c r="L134" i="1" s="1"/>
  <c r="K133" i="1"/>
  <c r="M133" i="1"/>
  <c r="O133" i="1"/>
  <c r="L133" i="1" s="1"/>
  <c r="K132" i="1"/>
  <c r="M132" i="1"/>
  <c r="O132" i="1"/>
  <c r="L132" i="1" s="1"/>
  <c r="K131" i="1"/>
  <c r="M131" i="1"/>
  <c r="O131" i="1"/>
  <c r="L131" i="1" s="1"/>
  <c r="K130" i="1"/>
  <c r="M130" i="1"/>
  <c r="O130" i="1"/>
  <c r="L130" i="1" s="1"/>
  <c r="K129" i="1"/>
  <c r="M129" i="1"/>
  <c r="O129" i="1"/>
  <c r="L129" i="1" s="1"/>
  <c r="K128" i="1"/>
  <c r="M128" i="1"/>
  <c r="O128" i="1"/>
  <c r="L128" i="1" s="1"/>
  <c r="K127" i="1"/>
  <c r="K122" i="1"/>
  <c r="M122" i="1"/>
  <c r="O122" i="1"/>
  <c r="L122" i="1" s="1"/>
  <c r="K124" i="1"/>
  <c r="M124" i="1"/>
  <c r="O124" i="1"/>
  <c r="L124" i="1" s="1"/>
  <c r="M127" i="1"/>
  <c r="O127" i="1"/>
  <c r="L127" i="1" s="1"/>
  <c r="K123" i="1"/>
  <c r="M123" i="1"/>
  <c r="O123" i="1"/>
  <c r="L123" i="1" s="1"/>
  <c r="K126" i="1"/>
  <c r="M126" i="1"/>
  <c r="O126" i="1"/>
  <c r="L126" i="1" s="1"/>
  <c r="K125" i="1"/>
  <c r="M125" i="1"/>
  <c r="O125" i="1"/>
  <c r="L125" i="1" s="1"/>
  <c r="K121" i="1"/>
  <c r="M121" i="1"/>
  <c r="O121" i="1"/>
  <c r="L121" i="1" s="1"/>
  <c r="K119" i="1"/>
  <c r="M119" i="1"/>
  <c r="O119" i="1"/>
  <c r="L119" i="1" s="1"/>
  <c r="K118" i="1"/>
  <c r="M118" i="1"/>
  <c r="O118" i="1"/>
  <c r="L118" i="1" s="1"/>
  <c r="K120" i="1"/>
  <c r="M120" i="1"/>
  <c r="O120" i="1"/>
  <c r="L120" i="1" s="1"/>
  <c r="K117" i="1"/>
  <c r="M117" i="1"/>
  <c r="O117" i="1"/>
  <c r="L117" i="1" s="1"/>
  <c r="K116" i="1"/>
  <c r="M116" i="1"/>
  <c r="O116" i="1"/>
  <c r="L116" i="1" s="1"/>
  <c r="K115" i="1"/>
  <c r="M115" i="1"/>
  <c r="O115" i="1"/>
  <c r="L115" i="1" s="1"/>
  <c r="K114" i="1"/>
  <c r="M114" i="1"/>
  <c r="O114" i="1"/>
  <c r="L114" i="1" s="1"/>
  <c r="K111" i="1"/>
  <c r="M111" i="1"/>
  <c r="O111" i="1"/>
  <c r="L111" i="1" s="1"/>
  <c r="K112" i="1"/>
  <c r="M112" i="1"/>
  <c r="O112" i="1"/>
  <c r="L112" i="1" s="1"/>
  <c r="K110" i="1"/>
  <c r="M110" i="1"/>
  <c r="O110" i="1"/>
  <c r="L110" i="1" s="1"/>
  <c r="K109" i="1"/>
  <c r="M109" i="1"/>
  <c r="O109" i="1"/>
  <c r="L109" i="1" s="1"/>
  <c r="K113" i="1"/>
  <c r="M113" i="1"/>
  <c r="O113" i="1"/>
  <c r="L113" i="1" s="1"/>
  <c r="K108" i="1"/>
  <c r="M108" i="1"/>
  <c r="O108" i="1"/>
  <c r="L108" i="1" s="1"/>
  <c r="K107" i="1"/>
  <c r="M107" i="1"/>
  <c r="O107" i="1"/>
  <c r="L107" i="1" s="1"/>
  <c r="K105" i="1"/>
  <c r="M105" i="1"/>
  <c r="O105" i="1"/>
  <c r="L105" i="1" s="1"/>
  <c r="K106" i="1"/>
  <c r="M106" i="1"/>
  <c r="O106" i="1"/>
  <c r="L106" i="1" s="1"/>
  <c r="K104" i="1"/>
  <c r="M104" i="1"/>
  <c r="O104" i="1"/>
  <c r="L104" i="1" s="1"/>
  <c r="K103" i="1"/>
  <c r="M103" i="1"/>
  <c r="O103" i="1"/>
  <c r="L103" i="1" s="1"/>
  <c r="K101" i="1"/>
  <c r="M101" i="1"/>
  <c r="O101" i="1"/>
  <c r="L101" i="1" s="1"/>
  <c r="K100" i="1"/>
  <c r="M100" i="1"/>
  <c r="O100" i="1"/>
  <c r="L100" i="1" s="1"/>
  <c r="K102" i="1"/>
  <c r="M102" i="1"/>
  <c r="O102" i="1"/>
  <c r="L102" i="1" s="1"/>
  <c r="M97" i="1"/>
  <c r="M98" i="1"/>
  <c r="M99" i="1"/>
  <c r="M96" i="1"/>
  <c r="K99" i="1"/>
  <c r="O99" i="1"/>
  <c r="K98" i="1"/>
  <c r="O98" i="1"/>
  <c r="K96" i="1"/>
  <c r="K97" i="1"/>
  <c r="O97" i="1"/>
  <c r="L97" i="1" s="1"/>
  <c r="O96" i="1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N36" i="1" l="1"/>
  <c r="N35" i="1"/>
  <c r="N34" i="1"/>
  <c r="N33" i="1"/>
  <c r="N32" i="1"/>
  <c r="N30" i="1"/>
  <c r="N29" i="1"/>
  <c r="N31" i="1"/>
  <c r="N28" i="1"/>
  <c r="N27" i="1"/>
  <c r="N25" i="1"/>
  <c r="N26" i="1"/>
  <c r="N24" i="1"/>
  <c r="N23" i="1"/>
  <c r="N22" i="1"/>
  <c r="N21" i="1"/>
  <c r="N20" i="1"/>
  <c r="N19" i="1"/>
  <c r="N18" i="1"/>
  <c r="N17" i="1"/>
  <c r="N16" i="1"/>
  <c r="N14" i="1"/>
  <c r="N15" i="1"/>
  <c r="N13" i="1"/>
  <c r="N12" i="1"/>
  <c r="N11" i="1"/>
  <c r="N10" i="1"/>
  <c r="N9" i="1"/>
  <c r="N8" i="1"/>
  <c r="N5" i="1"/>
  <c r="N7" i="1"/>
  <c r="N6" i="1"/>
  <c r="N4" i="1"/>
  <c r="N3" i="1"/>
  <c r="N2" i="1"/>
  <c r="N64" i="1"/>
  <c r="N63" i="1"/>
  <c r="N62" i="1"/>
  <c r="N61" i="1"/>
  <c r="N60" i="1"/>
  <c r="N59" i="1"/>
  <c r="N58" i="1"/>
  <c r="N57" i="1"/>
  <c r="N56" i="1"/>
  <c r="N55" i="1"/>
  <c r="N54" i="1"/>
  <c r="N53" i="1"/>
  <c r="N50" i="1"/>
  <c r="N52" i="1"/>
  <c r="N51" i="1"/>
  <c r="N49" i="1"/>
  <c r="N44" i="1"/>
  <c r="N48" i="1"/>
  <c r="N47" i="1"/>
  <c r="N46" i="1"/>
  <c r="N45" i="1"/>
  <c r="N43" i="1"/>
  <c r="N41" i="1"/>
  <c r="N42" i="1"/>
  <c r="N39" i="1"/>
  <c r="N40" i="1"/>
  <c r="N37" i="1"/>
  <c r="N38" i="1"/>
  <c r="N95" i="1"/>
  <c r="N94" i="1"/>
  <c r="N93" i="1"/>
  <c r="N91" i="1"/>
  <c r="N92" i="1"/>
  <c r="N90" i="1"/>
  <c r="N88" i="1"/>
  <c r="N89" i="1"/>
  <c r="N86" i="1"/>
  <c r="N87" i="1"/>
  <c r="N85" i="1"/>
  <c r="N84" i="1"/>
  <c r="N83" i="1"/>
  <c r="N82" i="1"/>
  <c r="N81" i="1"/>
  <c r="N80" i="1"/>
  <c r="N79" i="1"/>
  <c r="N78" i="1"/>
  <c r="N77" i="1"/>
  <c r="N76" i="1"/>
  <c r="N75" i="1"/>
  <c r="N74" i="1"/>
  <c r="N72" i="1"/>
  <c r="N73" i="1"/>
  <c r="N71" i="1"/>
  <c r="N70" i="1"/>
  <c r="N69" i="1"/>
  <c r="N68" i="1"/>
  <c r="N67" i="1"/>
  <c r="N66" i="1"/>
  <c r="N65" i="1"/>
  <c r="N136" i="1"/>
  <c r="N135" i="1"/>
  <c r="N134" i="1"/>
  <c r="N133" i="1"/>
  <c r="N132" i="1"/>
  <c r="N130" i="1"/>
  <c r="N131" i="1"/>
  <c r="N129" i="1"/>
  <c r="N128" i="1"/>
  <c r="N122" i="1"/>
  <c r="N124" i="1"/>
  <c r="N123" i="1"/>
  <c r="N127" i="1"/>
  <c r="N125" i="1"/>
  <c r="N126" i="1"/>
  <c r="N121" i="1"/>
  <c r="N119" i="1"/>
  <c r="N120" i="1"/>
  <c r="N118" i="1"/>
  <c r="N116" i="1"/>
  <c r="N117" i="1"/>
  <c r="N114" i="1"/>
  <c r="N115" i="1"/>
  <c r="N111" i="1"/>
  <c r="N112" i="1"/>
  <c r="N110" i="1"/>
  <c r="L96" i="1"/>
  <c r="N96" i="1" s="1"/>
  <c r="N113" i="1"/>
  <c r="N109" i="1"/>
  <c r="N107" i="1"/>
  <c r="N105" i="1"/>
  <c r="N108" i="1"/>
  <c r="N106" i="1"/>
  <c r="N104" i="1"/>
  <c r="N103" i="1"/>
  <c r="N101" i="1"/>
  <c r="N100" i="1"/>
  <c r="N102" i="1"/>
  <c r="L99" i="1"/>
  <c r="N99" i="1" s="1"/>
  <c r="L98" i="1"/>
  <c r="N98" i="1" s="1"/>
  <c r="N97" i="1"/>
</calcChain>
</file>

<file path=xl/sharedStrings.xml><?xml version="1.0" encoding="utf-8"?>
<sst xmlns="http://schemas.openxmlformats.org/spreadsheetml/2006/main" count="856" uniqueCount="147">
  <si>
    <t>ATLETA</t>
  </si>
  <si>
    <t>ETAPA</t>
  </si>
  <si>
    <t>COLOCAÇÃO</t>
  </si>
  <si>
    <t>VÍTORIAS 3 X 0</t>
  </si>
  <si>
    <t>VÍTORIAS 3 X 1</t>
  </si>
  <si>
    <t>VÍTORIAS 3 X 2</t>
  </si>
  <si>
    <t>DERROTAS 3 X 0</t>
  </si>
  <si>
    <t>DERROTAS 3 X 1</t>
  </si>
  <si>
    <t>DERROTAS 3 X 2</t>
  </si>
  <si>
    <t>RATING</t>
  </si>
  <si>
    <t>A</t>
  </si>
  <si>
    <t>MARCELO GUIMARÃES MACHADO</t>
  </si>
  <si>
    <t>5ª</t>
  </si>
  <si>
    <t>1º</t>
  </si>
  <si>
    <t>CHAVE</t>
  </si>
  <si>
    <t>2º</t>
  </si>
  <si>
    <t>PONTOS</t>
  </si>
  <si>
    <t>3º</t>
  </si>
  <si>
    <t>QUARTAS</t>
  </si>
  <si>
    <t>OITAVAS</t>
  </si>
  <si>
    <t>GRUPO</t>
  </si>
  <si>
    <t>B</t>
  </si>
  <si>
    <t>C</t>
  </si>
  <si>
    <t>D</t>
  </si>
  <si>
    <t>E</t>
  </si>
  <si>
    <t>PONTUAÇÃO COLOCAÇÃO</t>
  </si>
  <si>
    <t>PONTUAÇÃO PARTIDAS</t>
  </si>
  <si>
    <t>PONTUAÇÃO TOTAL</t>
  </si>
  <si>
    <t>VÍTORIA 3 X 0</t>
  </si>
  <si>
    <t>VITÓRIA 3 X 1</t>
  </si>
  <si>
    <t>VITÓRIA 3 X 2</t>
  </si>
  <si>
    <t>DERROTA 3 X 0</t>
  </si>
  <si>
    <t xml:space="preserve">DERROTA 3 X 1 </t>
  </si>
  <si>
    <t>DERROTA 3 X 2</t>
  </si>
  <si>
    <t>RESULTADOS</t>
  </si>
  <si>
    <t>VERON CARLOS DE OLIVEIRA SILVA</t>
  </si>
  <si>
    <t>QTD JOGOS</t>
  </si>
  <si>
    <t>JOSE HENRIQUE CORREIA DE ALMEIDA</t>
  </si>
  <si>
    <t>ANTÔNIO LUCRÉCIO DOS SANTOS NETO</t>
  </si>
  <si>
    <t>AYDANO DE MOURA FERRAZ</t>
  </si>
  <si>
    <t>MATHEUS SOUZA SANTOS</t>
  </si>
  <si>
    <t>FLÁVIO HENRIQUE MENDES SEIXAS</t>
  </si>
  <si>
    <t>NELMONT LOBO</t>
  </si>
  <si>
    <t>CAIO.VINÍCIUS COSTA ANDRADE</t>
  </si>
  <si>
    <t>5º</t>
  </si>
  <si>
    <t>VICTOR EMANOEL FEITOSA OLIVEIRA</t>
  </si>
  <si>
    <t>AMAURY MARCOLINO CAVALCANTE JÚNIOR</t>
  </si>
  <si>
    <t>NICOLAS QUIROGA REBOUÇAS</t>
  </si>
  <si>
    <t>WEVERTON NATAN FERREIRA DOS SANTOS</t>
  </si>
  <si>
    <t>ARTHUR LIMA DOS SANTOS</t>
  </si>
  <si>
    <t>JOÃO PEDRO DE CASTRO LARANJEIRA ROCHA</t>
  </si>
  <si>
    <t>RODRIGO CESAR REIS DE OLIVEIRA</t>
  </si>
  <si>
    <t>FERNANDO GOMES RÊGO</t>
  </si>
  <si>
    <t>RAFAEL NUNES CAVALCANTE</t>
  </si>
  <si>
    <t>LEONARDO ALBUQUERQUE DE REZENDE</t>
  </si>
  <si>
    <t>DÊVIS COELHO TENÓRIO</t>
  </si>
  <si>
    <t>ATOS OLIVEIRA FERRO SILVA</t>
  </si>
  <si>
    <t>JAYME AMORIM DE MIRANDA NETO</t>
  </si>
  <si>
    <t>ARLYSSON GIOVANNI MEDEIROS LESSA CAMPOS</t>
  </si>
  <si>
    <t>PAULO ADRIANO DA SILVA</t>
  </si>
  <si>
    <t>THALLYSON MATHEUS MENEZES DA SILVA</t>
  </si>
  <si>
    <t>BRUNO ALBERTO DOS SANTOS FORMIGA SILVA</t>
  </si>
  <si>
    <t>GINO SÉRVIO MALTA LÔBO</t>
  </si>
  <si>
    <t>ERASMO LEITE DE OLIVEIRA JÚNIOR</t>
  </si>
  <si>
    <t>LUIZ BEN-HUR DE OLIVEIRA WANDERLEY NEPOMUCENO</t>
  </si>
  <si>
    <t>GUILHERME SOUZA LEÃO</t>
  </si>
  <si>
    <t>NYKOLLAS JOSÉ ATHAYDE VIEIRA</t>
  </si>
  <si>
    <t>RAPHAEL DE OLIVEIRA GUEDES DE MELO</t>
  </si>
  <si>
    <t>GUILHERME COSTA SALDANHA PINTO</t>
  </si>
  <si>
    <t>MIGUEL TENÓRIO BARROS FRAGOSO MODESTO</t>
  </si>
  <si>
    <t>MATHEUS TORRES LOPES DE FARIAS</t>
  </si>
  <si>
    <t>DAVI ALEXANDRE GOMES</t>
  </si>
  <si>
    <t>ARTHUR CÉSAR KEEOUI FARIAS</t>
  </si>
  <si>
    <t>MIGUEL TORRES LOPES DE FARIAS</t>
  </si>
  <si>
    <t>CÍCERO PHILLIPE ALVES BARACHO</t>
  </si>
  <si>
    <t>HEITOR MEDEIROS LOPES QUEIROZ CARNEIRO</t>
  </si>
  <si>
    <t>PEDRO HENRIQUE GOMES DE ALMEIDA</t>
  </si>
  <si>
    <t>Rótulos de Coluna</t>
  </si>
  <si>
    <t>Total Geral</t>
  </si>
  <si>
    <t>Rótulos de Linha</t>
  </si>
  <si>
    <t>Soma de PONTUAÇÃO TOTAL</t>
  </si>
  <si>
    <t>4ª</t>
  </si>
  <si>
    <t>KLEBER GUIMARAES ALMEIDA</t>
  </si>
  <si>
    <t>EDWARD LOUIS DE MENDONÇA UCHÔA</t>
  </si>
  <si>
    <t>PEDRO HENRIQUE ALMEIDA DA SILVA</t>
  </si>
  <si>
    <t>3ª</t>
  </si>
  <si>
    <t>MÁRIO JORGE MOURA BRASILEIRO</t>
  </si>
  <si>
    <t>CESAR LIRA DE ALBUQUERQUE</t>
  </si>
  <si>
    <t>RODRIGO NOVAES MACHADO LEAHY</t>
  </si>
  <si>
    <t>MIGUEL DE MIRANDA MARTORELLI</t>
  </si>
  <si>
    <t>2ª</t>
  </si>
  <si>
    <t>EVERTON ULISSES VENTURA DE MELO</t>
  </si>
  <si>
    <t>LEONARDO VASCONCELLOS LE CAMPION</t>
  </si>
  <si>
    <t>ATLETAS</t>
  </si>
  <si>
    <t>Líquido</t>
  </si>
  <si>
    <t>Geral</t>
  </si>
  <si>
    <t>1ª</t>
  </si>
  <si>
    <t>PONTOS TOTAIS</t>
  </si>
  <si>
    <t>-</t>
  </si>
  <si>
    <t>POSIÇÃO</t>
  </si>
  <si>
    <t>4º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</si>
  <si>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</si>
  <si>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</si>
  <si>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</si>
  <si>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</si>
  <si>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</si>
  <si>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</si>
  <si>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</si>
  <si>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</si>
  <si>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</si>
  <si>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</si>
  <si>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</si>
  <si>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</si>
  <si>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</si>
  <si>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</si>
  <si>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</si>
  <si>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</si>
  <si>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</si>
  <si>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</si>
  <si>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</si>
  <si>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</si>
  <si>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</si>
  <si>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</si>
  <si>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</si>
  <si>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</si>
  <si>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</si>
  <si>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</si>
  <si>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</si>
  <si>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</si>
  <si>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</si>
  <si>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</si>
  <si>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</si>
  <si>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</si>
  <si>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</si>
  <si>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</si>
  <si>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</si>
  <si>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</si>
  <si>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</si>
  <si>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</si>
  <si>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</si>
  <si>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</si>
  <si>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</si>
  <si>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</si>
  <si>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</si>
  <si>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</si>
  <si>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</si>
  <si>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LUIZ BEN-HUR DE OLIVEIRA W NEPOMUCENO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</si>
</sst>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</cellXfs>
  <cellStyles count="1">
    <cellStyle name="Normal" xfId="0" builtinId="0"/>
  </cellStyles>
  <dxfs count="23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aphael Guedes" refreshedDate="45998.549271412034" createdVersion="8" refreshedVersion="8" minRefreshableVersion="3" recordCount="137">
  <cacheSource type="worksheet">
    <worksheetSource ref="A1:O1048576" sheet="CÁLCULOS"/>
  </cacheSource>
  <cacheFields count="15">
    <cacheField name="ATLETA" numFmtId="0">
      <sharedItems containsBlank="1" count="51">
        <s v="MARCELO GUIMARÃES MACHADO"/>
        <s v="EVERTON ULISSES VENTURA DE MELO"/>
        <s v="NELMONT LOBO"/>
        <s v="ANTÔNIO LUCRÉCIO DOS SANTOS NETO"/>
        <s v="NICOLAS QUIROGA REBOUÇAS"/>
        <s v="FLÁVIO HENRIQUE MENDES SEIXAS"/>
        <s v="MATHEUS SOUZA SANTOS"/>
        <s v="MÁRIO JORGE MOURA BRASILEIRO"/>
        <s v="VERON CARLOS DE OLIVEIRA SILVA"/>
        <s v="RAFAEL NUNES CAVALCANTE"/>
        <s v="KLEBER GUIMARAES ALMEIDA"/>
        <s v="AMAURY MARCOLINO CAVALCANTE JÚNIOR"/>
        <s v="AYDANO DE MOURA FERRAZ"/>
        <s v="DÊVIS COELHO TENÓRIO"/>
        <s v="JOÃO PEDRO DE CASTRO LARANJEIRA ROCHA"/>
        <s v="ATOS OLIVEIRA FERRO SILVA"/>
        <s v="FERNANDO GOMES RÊGO"/>
        <s v="GINO SÉRVIO MALTA LÔBO"/>
        <s v="ERASMO LEITE DE OLIVEIRA JÚNIOR"/>
        <s v="RODRIGO CESAR REIS DE OLIVEIRA"/>
        <s v="GUILHERME SOUZA LEÃO"/>
        <s v="BRUNO ALBERTO DOS SANTOS FORMIGA SILVA"/>
        <s v="ARTHUR LIMA DOS SANTOS"/>
        <s v="CESAR LIRA DE ALBUQUERQUE"/>
        <s v="RAPHAEL DE OLIVEIRA GUEDES DE MELO"/>
        <s v="RODRIGO NOVAES MACHADO LEAHY"/>
        <s v="ARLYSSON GIOVANNI MEDEIROS LESSA CAMPOS"/>
        <s v="EDWARD LOUIS DE MENDONÇA UCHÔA"/>
        <s v="THALLYSON MATHEUS MENEZES DA SILVA"/>
        <s v="CÍCERO PHILLIPE ALVES BARACHO"/>
        <s v="LEONARDO VASCONCELLOS LE CAMPION"/>
        <s v="NYKOLLAS JOSÉ ATHAYDE VIEIRA"/>
        <s v="PEDRO HENRIQUE ALMEIDA DA SILVA"/>
        <s v="MIGUEL DE MIRANDA MARTORELLI"/>
        <s v="DAVI ALEXANDRE GOMES"/>
        <s v="PAULO ADRIANO DA SILVA"/>
        <s v="LEONARDO ALBUQUERQUE DE REZENDE"/>
        <s v="JAYME AMORIM DE MIRANDA NETO"/>
        <s v="LUIZ BEN-HUR DE OLIVEIRA WANDERLEY NEPOMUCENO"/>
        <s v="JOSE HENRIQUE CORREIA DE ALMEIDA"/>
        <s v="WEVERTON NATAN FERREIRA DOS SANTOS"/>
        <s v="MIGUEL TENÓRIO BARROS FRAGOSO MODESTO"/>
        <s v="PEDRO HENRIQUE GOMES DE ALMEIDA"/>
        <s v="CAIO.VINÍCIUS COSTA ANDRADE"/>
        <s v="VICTOR EMANOEL FEITOSA OLIVEIRA"/>
        <s v="GUILHERME COSTA SALDANHA PINTO"/>
        <s v="MATHEUS TORRES LOPES DE FARIAS"/>
        <s v="ARTHUR CÉSAR KEEOUI FARIAS"/>
        <s v="MIGUEL TORRES LOPES DE FARIAS"/>
        <s v="HEITOR MEDEIROS LOPES QUEIROZ CARNEIRO"/>
        <m/>
      </sharedItems>
    </cacheField>
    <cacheField name="ETAPA" numFmtId="0">
      <sharedItems containsBlank="1" count="6">
        <s v="2ª"/>
        <s v="3ª"/>
        <s v="4ª"/>
        <s v="5ª"/>
        <m/>
        <s v="5º" u="1"/>
      </sharedItems>
    </cacheField>
    <cacheField name="RATING" numFmtId="0">
      <sharedItems containsBlank="1"/>
    </cacheField>
    <cacheField name="COLOCAÇÃO" numFmtId="0">
      <sharedItems containsBlank="1"/>
    </cacheField>
    <cacheField name="VÍTORIAS 3 X 0" numFmtId="0">
      <sharedItems containsString="0" containsBlank="1" containsNumber="1" containsInteger="1" minValue="0" maxValue="4"/>
    </cacheField>
    <cacheField name="VÍTORIAS 3 X 1" numFmtId="0">
      <sharedItems containsString="0" containsBlank="1" containsNumber="1" containsInteger="1" minValue="0" maxValue="3"/>
    </cacheField>
    <cacheField name="VÍTORIAS 3 X 2" numFmtId="0">
      <sharedItems containsString="0" containsBlank="1" containsNumber="1" containsInteger="1" minValue="0" maxValue="2"/>
    </cacheField>
    <cacheField name="DERROTAS 3 X 0" numFmtId="0">
      <sharedItems containsString="0" containsBlank="1" containsNumber="1" containsInteger="1" minValue="0" maxValue="4"/>
    </cacheField>
    <cacheField name="DERROTAS 3 X 1" numFmtId="0">
      <sharedItems containsString="0" containsBlank="1" containsNumber="1" containsInteger="1" minValue="0" maxValue="2"/>
    </cacheField>
    <cacheField name="DERROTAS 3 X 2" numFmtId="0">
      <sharedItems containsString="0" containsBlank="1" containsNumber="1" containsInteger="1" minValue="0" maxValue="2"/>
    </cacheField>
    <cacheField name="QTD JOGOS" numFmtId="0">
      <sharedItems containsString="0" containsBlank="1" containsNumber="1" containsInteger="1" minValue="1" maxValue="6"/>
    </cacheField>
    <cacheField name="PONTUAÇÃO COLOCAÇÃO" numFmtId="0">
      <sharedItems containsString="0" containsBlank="1" containsNumber="1" containsInteger="1" minValue="80" maxValue="500"/>
    </cacheField>
    <cacheField name="PONTUAÇÃO PARTIDAS" numFmtId="0">
      <sharedItems containsString="0" containsBlank="1" containsNumber="1" containsInteger="1" minValue="0" maxValue="25"/>
    </cacheField>
    <cacheField name="PONTUAÇÃO TOTAL" numFmtId="0">
      <sharedItems containsString="0" containsBlank="1" containsNumber="1" containsInteger="1" minValue="82" maxValue="523"/>
    </cacheField>
    <cacheField name="CHAV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7">
  <r>
    <x v="0"/>
    <x v="0"/>
    <s v="A"/>
    <s v="1º"/>
    <n v="4"/>
    <n v="0"/>
    <n v="1"/>
    <n v="0"/>
    <n v="0"/>
    <n v="0"/>
    <n v="5"/>
    <n v="500"/>
    <n v="23"/>
    <n v="523"/>
    <s v="A1º"/>
  </r>
  <r>
    <x v="1"/>
    <x v="0"/>
    <s v="A"/>
    <s v="2º"/>
    <n v="2"/>
    <n v="1"/>
    <n v="0"/>
    <n v="1"/>
    <n v="0"/>
    <n v="1"/>
    <n v="5"/>
    <n v="490"/>
    <n v="16"/>
    <n v="506"/>
    <s v="A2º"/>
  </r>
  <r>
    <x v="2"/>
    <x v="0"/>
    <s v="A"/>
    <s v="3º"/>
    <n v="1"/>
    <n v="2"/>
    <n v="0"/>
    <n v="1"/>
    <n v="0"/>
    <n v="0"/>
    <n v="4"/>
    <n v="480"/>
    <n v="13"/>
    <n v="493"/>
    <s v="A3º"/>
  </r>
  <r>
    <x v="3"/>
    <x v="0"/>
    <s v="A"/>
    <s v="3º"/>
    <n v="1"/>
    <n v="1"/>
    <n v="0"/>
    <n v="1"/>
    <n v="1"/>
    <n v="0"/>
    <n v="4"/>
    <n v="480"/>
    <n v="10"/>
    <n v="490"/>
    <s v="A3º"/>
  </r>
  <r>
    <x v="4"/>
    <x v="0"/>
    <s v="A"/>
    <s v="GRUPO"/>
    <n v="1"/>
    <n v="0"/>
    <n v="0"/>
    <n v="1"/>
    <n v="1"/>
    <n v="0"/>
    <n v="3"/>
    <n v="450"/>
    <n v="6"/>
    <n v="456"/>
    <s v="AGRUPO"/>
  </r>
  <r>
    <x v="5"/>
    <x v="0"/>
    <s v="A"/>
    <s v="GRUPO"/>
    <n v="0"/>
    <n v="0"/>
    <n v="0"/>
    <n v="3"/>
    <n v="0"/>
    <n v="0"/>
    <n v="3"/>
    <n v="450"/>
    <n v="0"/>
    <n v="450"/>
    <s v="AGRUPO"/>
  </r>
  <r>
    <x v="6"/>
    <x v="0"/>
    <s v="A"/>
    <s v="GRUPO"/>
    <n v="0"/>
    <n v="1"/>
    <n v="0"/>
    <n v="1"/>
    <n v="1"/>
    <n v="0"/>
    <n v="3"/>
    <n v="450"/>
    <n v="5"/>
    <n v="455"/>
    <s v="AGRUPO"/>
  </r>
  <r>
    <x v="7"/>
    <x v="0"/>
    <s v="A"/>
    <s v="GRUPO"/>
    <n v="0"/>
    <n v="0"/>
    <n v="0"/>
    <n v="1"/>
    <n v="2"/>
    <n v="0"/>
    <n v="3"/>
    <n v="450"/>
    <n v="2"/>
    <n v="452"/>
    <s v="AGRUPO"/>
  </r>
  <r>
    <x v="8"/>
    <x v="0"/>
    <s v="B"/>
    <s v="1º"/>
    <n v="3"/>
    <n v="1"/>
    <n v="0"/>
    <n v="0"/>
    <n v="0"/>
    <n v="1"/>
    <n v="5"/>
    <n v="400"/>
    <n v="21"/>
    <n v="421"/>
    <s v="B1º"/>
  </r>
  <r>
    <x v="9"/>
    <x v="0"/>
    <s v="B"/>
    <s v="2º"/>
    <n v="1"/>
    <n v="1"/>
    <n v="1"/>
    <n v="1"/>
    <n v="1"/>
    <n v="0"/>
    <n v="5"/>
    <n v="390"/>
    <n v="13"/>
    <n v="403"/>
    <s v="B2º"/>
  </r>
  <r>
    <x v="10"/>
    <x v="0"/>
    <s v="B"/>
    <s v="3º"/>
    <n v="1"/>
    <n v="1"/>
    <n v="0"/>
    <n v="0"/>
    <n v="1"/>
    <n v="1"/>
    <n v="4"/>
    <n v="380"/>
    <n v="12"/>
    <n v="392"/>
    <s v="B3º"/>
  </r>
  <r>
    <x v="11"/>
    <x v="0"/>
    <s v="B"/>
    <s v="3º"/>
    <n v="1"/>
    <n v="1"/>
    <n v="1"/>
    <n v="1"/>
    <n v="0"/>
    <n v="0"/>
    <n v="4"/>
    <n v="380"/>
    <n v="12"/>
    <n v="392"/>
    <s v="B3º"/>
  </r>
  <r>
    <x v="12"/>
    <x v="0"/>
    <s v="B"/>
    <s v="GRUPO"/>
    <n v="0"/>
    <n v="1"/>
    <n v="1"/>
    <n v="1"/>
    <n v="0"/>
    <n v="0"/>
    <n v="3"/>
    <n v="350"/>
    <n v="7"/>
    <n v="357"/>
    <s v="BGRUPO"/>
  </r>
  <r>
    <x v="13"/>
    <x v="0"/>
    <s v="B"/>
    <s v="GRUPO"/>
    <n v="0"/>
    <n v="0"/>
    <n v="0"/>
    <n v="1"/>
    <n v="2"/>
    <n v="0"/>
    <n v="3"/>
    <n v="350"/>
    <n v="2"/>
    <n v="352"/>
    <s v="BGRUPO"/>
  </r>
  <r>
    <x v="14"/>
    <x v="0"/>
    <s v="B"/>
    <s v="GRUPO"/>
    <n v="0"/>
    <n v="1"/>
    <n v="0"/>
    <n v="1"/>
    <n v="1"/>
    <n v="0"/>
    <n v="3"/>
    <n v="350"/>
    <n v="5"/>
    <n v="355"/>
    <s v="BGRUPO"/>
  </r>
  <r>
    <x v="15"/>
    <x v="0"/>
    <s v="B"/>
    <s v="GRUPO"/>
    <n v="0"/>
    <n v="0"/>
    <n v="0"/>
    <n v="1"/>
    <n v="1"/>
    <n v="1"/>
    <n v="3"/>
    <n v="350"/>
    <n v="3"/>
    <n v="353"/>
    <s v="BGRUPO"/>
  </r>
  <r>
    <x v="16"/>
    <x v="0"/>
    <s v="C"/>
    <s v="1º"/>
    <n v="1"/>
    <n v="3"/>
    <n v="0"/>
    <n v="0"/>
    <n v="0"/>
    <n v="0"/>
    <n v="4"/>
    <n v="300"/>
    <n v="17"/>
    <n v="317"/>
    <s v="C1º"/>
  </r>
  <r>
    <x v="17"/>
    <x v="0"/>
    <s v="C"/>
    <s v="2º"/>
    <n v="1"/>
    <n v="1"/>
    <n v="0"/>
    <n v="0"/>
    <n v="2"/>
    <n v="0"/>
    <n v="4"/>
    <n v="290"/>
    <n v="11"/>
    <n v="301"/>
    <s v="C2º"/>
  </r>
  <r>
    <x v="18"/>
    <x v="0"/>
    <s v="C"/>
    <s v="3º"/>
    <n v="1"/>
    <n v="0"/>
    <n v="0"/>
    <n v="0"/>
    <n v="2"/>
    <n v="0"/>
    <n v="3"/>
    <n v="280"/>
    <n v="7"/>
    <n v="287"/>
    <s v="C3º"/>
  </r>
  <r>
    <x v="19"/>
    <x v="0"/>
    <s v="C"/>
    <s v="3º"/>
    <n v="0"/>
    <n v="1"/>
    <n v="1"/>
    <n v="1"/>
    <n v="0"/>
    <n v="0"/>
    <n v="3"/>
    <n v="280"/>
    <n v="7"/>
    <n v="287"/>
    <s v="C3º"/>
  </r>
  <r>
    <x v="20"/>
    <x v="0"/>
    <s v="C"/>
    <s v="GRUPO"/>
    <n v="0"/>
    <n v="0"/>
    <n v="0"/>
    <n v="1"/>
    <n v="1"/>
    <n v="0"/>
    <n v="2"/>
    <n v="250"/>
    <n v="1"/>
    <n v="251"/>
    <s v="CGRUPO"/>
  </r>
  <r>
    <x v="21"/>
    <x v="0"/>
    <s v="C"/>
    <s v="GRUPO"/>
    <n v="0"/>
    <n v="0"/>
    <n v="0"/>
    <n v="1"/>
    <n v="0"/>
    <n v="1"/>
    <n v="2"/>
    <n v="250"/>
    <n v="2"/>
    <n v="252"/>
    <s v="CGRUPO"/>
  </r>
  <r>
    <x v="22"/>
    <x v="0"/>
    <s v="D"/>
    <s v="1º"/>
    <n v="1"/>
    <n v="2"/>
    <n v="1"/>
    <n v="1"/>
    <n v="0"/>
    <n v="0"/>
    <n v="5"/>
    <n v="200"/>
    <n v="16"/>
    <n v="216"/>
    <s v="D1º"/>
  </r>
  <r>
    <x v="23"/>
    <x v="0"/>
    <s v="D"/>
    <s v="2º"/>
    <n v="3"/>
    <n v="0"/>
    <n v="0"/>
    <n v="0"/>
    <n v="1"/>
    <n v="0"/>
    <n v="4"/>
    <n v="190"/>
    <n v="16"/>
    <n v="206"/>
    <s v="D2º"/>
  </r>
  <r>
    <x v="24"/>
    <x v="0"/>
    <s v="D"/>
    <s v="3º"/>
    <n v="2"/>
    <n v="0"/>
    <n v="0"/>
    <n v="2"/>
    <n v="0"/>
    <n v="0"/>
    <n v="4"/>
    <n v="180"/>
    <n v="10"/>
    <n v="190"/>
    <s v="D3º"/>
  </r>
  <r>
    <x v="25"/>
    <x v="0"/>
    <s v="D"/>
    <s v="3º"/>
    <n v="1"/>
    <n v="1"/>
    <n v="0"/>
    <n v="0"/>
    <n v="0"/>
    <n v="1"/>
    <n v="3"/>
    <n v="180"/>
    <n v="11"/>
    <n v="191"/>
    <s v="D3º"/>
  </r>
  <r>
    <x v="26"/>
    <x v="0"/>
    <s v="D"/>
    <s v="QUARTAS"/>
    <n v="1"/>
    <n v="1"/>
    <n v="0"/>
    <n v="1"/>
    <n v="0"/>
    <n v="0"/>
    <n v="3"/>
    <n v="170"/>
    <n v="9"/>
    <n v="179"/>
    <s v="DQUARTAS"/>
  </r>
  <r>
    <x v="27"/>
    <x v="0"/>
    <s v="D"/>
    <s v="QUARTAS"/>
    <n v="0"/>
    <n v="0"/>
    <n v="0"/>
    <n v="3"/>
    <n v="0"/>
    <n v="0"/>
    <n v="3"/>
    <n v="170"/>
    <n v="0"/>
    <n v="170"/>
    <s v="DQUARTAS"/>
  </r>
  <r>
    <x v="28"/>
    <x v="0"/>
    <s v="D"/>
    <s v="GRUPO"/>
    <n v="0"/>
    <n v="0"/>
    <n v="0"/>
    <n v="1"/>
    <n v="1"/>
    <n v="0"/>
    <n v="2"/>
    <n v="150"/>
    <n v="1"/>
    <n v="151"/>
    <s v="DGRUPO"/>
  </r>
  <r>
    <x v="29"/>
    <x v="0"/>
    <s v="D"/>
    <s v="GRUPO"/>
    <n v="0"/>
    <n v="0"/>
    <n v="0"/>
    <n v="1"/>
    <n v="1"/>
    <n v="0"/>
    <n v="2"/>
    <n v="150"/>
    <n v="1"/>
    <n v="151"/>
    <s v="DGRUPO"/>
  </r>
  <r>
    <x v="30"/>
    <x v="0"/>
    <s v="D"/>
    <s v="GRUPO"/>
    <n v="0"/>
    <n v="0"/>
    <n v="0"/>
    <n v="1"/>
    <n v="1"/>
    <n v="0"/>
    <n v="2"/>
    <n v="150"/>
    <n v="1"/>
    <n v="151"/>
    <s v="DGRUPO"/>
  </r>
  <r>
    <x v="31"/>
    <x v="0"/>
    <s v="E"/>
    <s v="1º"/>
    <n v="1"/>
    <n v="2"/>
    <n v="0"/>
    <n v="0"/>
    <n v="0"/>
    <n v="0"/>
    <n v="3"/>
    <n v="100"/>
    <n v="13"/>
    <n v="113"/>
    <s v="E1º"/>
  </r>
  <r>
    <x v="32"/>
    <x v="0"/>
    <s v="E"/>
    <s v="2º"/>
    <n v="1"/>
    <n v="2"/>
    <n v="0"/>
    <n v="0"/>
    <n v="0"/>
    <n v="0"/>
    <n v="3"/>
    <n v="90"/>
    <n v="13"/>
    <n v="103"/>
    <s v="E2º"/>
  </r>
  <r>
    <x v="33"/>
    <x v="0"/>
    <s v="E"/>
    <s v="3º"/>
    <n v="1"/>
    <n v="0"/>
    <n v="0"/>
    <n v="2"/>
    <n v="0"/>
    <n v="0"/>
    <n v="3"/>
    <n v="80"/>
    <n v="5"/>
    <n v="85"/>
    <s v="E3º"/>
  </r>
  <r>
    <x v="34"/>
    <x v="0"/>
    <s v="E"/>
    <s v="3º"/>
    <n v="0"/>
    <n v="0"/>
    <n v="0"/>
    <n v="1"/>
    <n v="2"/>
    <n v="0"/>
    <n v="3"/>
    <n v="80"/>
    <n v="2"/>
    <n v="82"/>
    <s v="E3º"/>
  </r>
  <r>
    <x v="0"/>
    <x v="1"/>
    <s v="A"/>
    <s v="1º"/>
    <n v="3"/>
    <n v="0"/>
    <n v="1"/>
    <n v="0"/>
    <n v="0"/>
    <n v="0"/>
    <n v="4"/>
    <n v="500"/>
    <n v="18"/>
    <n v="518"/>
    <s v="A1º"/>
  </r>
  <r>
    <x v="8"/>
    <x v="1"/>
    <s v="A"/>
    <s v="2º"/>
    <n v="2"/>
    <n v="2"/>
    <n v="0"/>
    <n v="0"/>
    <n v="0"/>
    <n v="1"/>
    <n v="5"/>
    <n v="490"/>
    <n v="20"/>
    <n v="510"/>
    <s v="A2º"/>
  </r>
  <r>
    <x v="2"/>
    <x v="1"/>
    <s v="A"/>
    <s v="3º"/>
    <n v="1"/>
    <n v="0"/>
    <n v="1"/>
    <n v="1"/>
    <n v="1"/>
    <n v="0"/>
    <n v="4"/>
    <n v="480"/>
    <n v="9"/>
    <n v="489"/>
    <s v="A3º"/>
  </r>
  <r>
    <x v="7"/>
    <x v="1"/>
    <s v="A"/>
    <s v="3º"/>
    <n v="0"/>
    <n v="0"/>
    <n v="0"/>
    <n v="2"/>
    <n v="0"/>
    <n v="0"/>
    <n v="2"/>
    <n v="480"/>
    <n v="0"/>
    <n v="480"/>
    <s v="A3º"/>
  </r>
  <r>
    <x v="9"/>
    <x v="1"/>
    <s v="A"/>
    <s v="GRUPO"/>
    <n v="0"/>
    <n v="0"/>
    <n v="0"/>
    <n v="1"/>
    <n v="0"/>
    <n v="0"/>
    <n v="1"/>
    <n v="450"/>
    <n v="0"/>
    <n v="450"/>
    <s v="AGRUPO"/>
  </r>
  <r>
    <x v="6"/>
    <x v="1"/>
    <s v="A"/>
    <s v="GRUPO"/>
    <n v="0"/>
    <n v="1"/>
    <n v="0"/>
    <n v="1"/>
    <n v="0"/>
    <n v="1"/>
    <n v="3"/>
    <n v="450"/>
    <n v="6"/>
    <n v="456"/>
    <s v="AGRUPO"/>
  </r>
  <r>
    <x v="4"/>
    <x v="1"/>
    <s v="A"/>
    <s v="GRUPO"/>
    <n v="0"/>
    <n v="0"/>
    <n v="0"/>
    <n v="1"/>
    <n v="2"/>
    <n v="0"/>
    <n v="3"/>
    <n v="450"/>
    <n v="2"/>
    <n v="452"/>
    <s v="AGRUPO"/>
  </r>
  <r>
    <x v="12"/>
    <x v="1"/>
    <s v="B"/>
    <s v="1º"/>
    <n v="3"/>
    <n v="1"/>
    <n v="0"/>
    <n v="0"/>
    <n v="0"/>
    <n v="0"/>
    <n v="4"/>
    <n v="400"/>
    <n v="19"/>
    <n v="419"/>
    <s v="B1º"/>
  </r>
  <r>
    <x v="14"/>
    <x v="1"/>
    <s v="B"/>
    <s v="2º"/>
    <n v="0"/>
    <n v="2"/>
    <n v="0"/>
    <n v="1"/>
    <n v="1"/>
    <n v="0"/>
    <n v="4"/>
    <n v="390"/>
    <n v="9"/>
    <n v="399"/>
    <s v="B2º"/>
  </r>
  <r>
    <x v="35"/>
    <x v="1"/>
    <s v="B"/>
    <s v="3º"/>
    <n v="1"/>
    <n v="0"/>
    <n v="0"/>
    <n v="2"/>
    <n v="0"/>
    <n v="0"/>
    <n v="3"/>
    <n v="380"/>
    <n v="5"/>
    <n v="385"/>
    <s v="B3º"/>
  </r>
  <r>
    <x v="10"/>
    <x v="1"/>
    <s v="B"/>
    <s v="3º"/>
    <n v="2"/>
    <n v="0"/>
    <n v="0"/>
    <n v="0"/>
    <n v="1"/>
    <n v="0"/>
    <n v="3"/>
    <n v="380"/>
    <n v="11"/>
    <n v="391"/>
    <s v="B3º"/>
  </r>
  <r>
    <x v="17"/>
    <x v="1"/>
    <s v="B"/>
    <s v="GRUPO"/>
    <n v="0"/>
    <n v="0"/>
    <n v="0"/>
    <n v="1"/>
    <n v="1"/>
    <n v="0"/>
    <n v="2"/>
    <n v="350"/>
    <n v="1"/>
    <n v="351"/>
    <s v="BGRUPO"/>
  </r>
  <r>
    <x v="11"/>
    <x v="1"/>
    <s v="B"/>
    <s v="GRUPO"/>
    <n v="0"/>
    <n v="0"/>
    <n v="0"/>
    <n v="2"/>
    <n v="0"/>
    <n v="0"/>
    <n v="2"/>
    <n v="350"/>
    <n v="0"/>
    <n v="350"/>
    <s v="BGRUPO"/>
  </r>
  <r>
    <x v="19"/>
    <x v="1"/>
    <s v="C"/>
    <s v="1º"/>
    <n v="1"/>
    <n v="0"/>
    <n v="2"/>
    <n v="0"/>
    <n v="1"/>
    <n v="0"/>
    <n v="4"/>
    <n v="300"/>
    <n v="12"/>
    <n v="312"/>
    <s v="C1º"/>
  </r>
  <r>
    <x v="23"/>
    <x v="1"/>
    <s v="C"/>
    <s v="2º"/>
    <n v="1"/>
    <n v="0"/>
    <n v="1"/>
    <n v="1"/>
    <n v="1"/>
    <n v="0"/>
    <n v="4"/>
    <n v="290"/>
    <n v="9"/>
    <n v="299"/>
    <s v="C2º"/>
  </r>
  <r>
    <x v="15"/>
    <x v="1"/>
    <s v="C"/>
    <s v="3º"/>
    <n v="1"/>
    <n v="1"/>
    <n v="0"/>
    <n v="0"/>
    <n v="0"/>
    <n v="1"/>
    <n v="3"/>
    <n v="280"/>
    <n v="11"/>
    <n v="291"/>
    <s v="C3º"/>
  </r>
  <r>
    <x v="36"/>
    <x v="1"/>
    <s v="C"/>
    <s v="3º"/>
    <n v="1"/>
    <n v="1"/>
    <n v="0"/>
    <n v="0"/>
    <n v="0"/>
    <n v="1"/>
    <n v="3"/>
    <n v="280"/>
    <n v="11"/>
    <n v="291"/>
    <s v="C3º"/>
  </r>
  <r>
    <x v="13"/>
    <x v="1"/>
    <s v="C"/>
    <s v="GRUPO"/>
    <n v="0"/>
    <n v="0"/>
    <n v="0"/>
    <n v="2"/>
    <n v="0"/>
    <n v="0"/>
    <n v="2"/>
    <n v="250"/>
    <n v="0"/>
    <n v="250"/>
    <s v="CGRUPO"/>
  </r>
  <r>
    <x v="22"/>
    <x v="1"/>
    <s v="C"/>
    <s v="GRUPO"/>
    <n v="0"/>
    <n v="0"/>
    <n v="0"/>
    <n v="1"/>
    <n v="0"/>
    <n v="1"/>
    <n v="2"/>
    <n v="250"/>
    <n v="2"/>
    <n v="252"/>
    <s v="CGRUPO"/>
  </r>
  <r>
    <x v="26"/>
    <x v="1"/>
    <s v="D"/>
    <s v="1º"/>
    <n v="3"/>
    <n v="0"/>
    <n v="0"/>
    <n v="0"/>
    <n v="1"/>
    <n v="0"/>
    <n v="4"/>
    <n v="200"/>
    <n v="16"/>
    <n v="216"/>
    <s v="D1º"/>
  </r>
  <r>
    <x v="25"/>
    <x v="1"/>
    <s v="D"/>
    <s v="2º"/>
    <n v="1"/>
    <n v="2"/>
    <n v="0"/>
    <n v="1"/>
    <n v="0"/>
    <n v="0"/>
    <n v="4"/>
    <n v="190"/>
    <n v="13"/>
    <n v="203"/>
    <s v="D2º"/>
  </r>
  <r>
    <x v="24"/>
    <x v="1"/>
    <s v="D"/>
    <s v="3º"/>
    <n v="2"/>
    <n v="1"/>
    <n v="0"/>
    <n v="0"/>
    <n v="1"/>
    <n v="0"/>
    <n v="4"/>
    <n v="180"/>
    <n v="15"/>
    <n v="195"/>
    <s v="D3º"/>
  </r>
  <r>
    <x v="37"/>
    <x v="1"/>
    <s v="D"/>
    <s v="3º"/>
    <n v="1"/>
    <n v="0"/>
    <n v="1"/>
    <n v="0"/>
    <n v="0"/>
    <n v="1"/>
    <n v="3"/>
    <n v="180"/>
    <n v="10"/>
    <n v="190"/>
    <s v="D3º"/>
  </r>
  <r>
    <x v="27"/>
    <x v="1"/>
    <s v="D"/>
    <s v="QUARTAS"/>
    <n v="0"/>
    <n v="0"/>
    <n v="1"/>
    <n v="2"/>
    <n v="0"/>
    <n v="0"/>
    <n v="3"/>
    <n v="170"/>
    <n v="3"/>
    <n v="173"/>
    <s v="DQUARTAS"/>
  </r>
  <r>
    <x v="28"/>
    <x v="1"/>
    <s v="D"/>
    <s v="QUARTAS"/>
    <n v="1"/>
    <n v="0"/>
    <n v="0"/>
    <n v="1"/>
    <n v="1"/>
    <n v="0"/>
    <n v="3"/>
    <n v="170"/>
    <n v="6"/>
    <n v="176"/>
    <s v="DQUARTAS"/>
  </r>
  <r>
    <x v="31"/>
    <x v="1"/>
    <s v="D"/>
    <s v="GRUPO"/>
    <n v="0"/>
    <n v="0"/>
    <n v="0"/>
    <n v="0"/>
    <n v="0"/>
    <n v="2"/>
    <n v="2"/>
    <n v="150"/>
    <n v="4"/>
    <n v="154"/>
    <s v="DGRUPO"/>
  </r>
  <r>
    <x v="38"/>
    <x v="1"/>
    <s v="D"/>
    <s v="GRUPO"/>
    <n v="0"/>
    <n v="0"/>
    <n v="0"/>
    <n v="2"/>
    <n v="0"/>
    <n v="0"/>
    <n v="2"/>
    <n v="150"/>
    <n v="0"/>
    <n v="150"/>
    <s v="DGRUPO"/>
  </r>
  <r>
    <x v="33"/>
    <x v="1"/>
    <s v="D"/>
    <s v="GRUPO"/>
    <n v="0"/>
    <n v="0"/>
    <n v="0"/>
    <n v="2"/>
    <n v="0"/>
    <n v="0"/>
    <n v="2"/>
    <n v="150"/>
    <n v="0"/>
    <n v="150"/>
    <s v="DGRUPO"/>
  </r>
  <r>
    <x v="0"/>
    <x v="2"/>
    <s v="A"/>
    <s v="1º"/>
    <n v="3"/>
    <n v="1"/>
    <n v="0"/>
    <n v="0"/>
    <n v="0"/>
    <n v="0"/>
    <n v="4"/>
    <n v="500"/>
    <n v="19"/>
    <n v="519"/>
    <s v="A1º"/>
  </r>
  <r>
    <x v="8"/>
    <x v="2"/>
    <s v="A"/>
    <s v="2º"/>
    <n v="0"/>
    <n v="3"/>
    <n v="1"/>
    <n v="1"/>
    <n v="0"/>
    <n v="0"/>
    <n v="5"/>
    <n v="490"/>
    <n v="15"/>
    <n v="505"/>
    <s v="A2º"/>
  </r>
  <r>
    <x v="6"/>
    <x v="2"/>
    <s v="A"/>
    <s v="3º"/>
    <n v="0"/>
    <n v="0"/>
    <n v="1"/>
    <n v="1"/>
    <n v="0"/>
    <n v="1"/>
    <n v="3"/>
    <n v="480"/>
    <n v="5"/>
    <n v="485"/>
    <s v="A3º"/>
  </r>
  <r>
    <x v="12"/>
    <x v="2"/>
    <s v="A"/>
    <s v="3º"/>
    <n v="1"/>
    <n v="1"/>
    <n v="0"/>
    <n v="0"/>
    <n v="2"/>
    <n v="0"/>
    <n v="4"/>
    <n v="480"/>
    <n v="11"/>
    <n v="491"/>
    <s v="A3º"/>
  </r>
  <r>
    <x v="2"/>
    <x v="2"/>
    <s v="A"/>
    <s v="GRUPO"/>
    <n v="0"/>
    <n v="0"/>
    <n v="0"/>
    <n v="1"/>
    <n v="0"/>
    <n v="1"/>
    <n v="2"/>
    <n v="450"/>
    <n v="2"/>
    <n v="452"/>
    <s v="AGRUPO"/>
  </r>
  <r>
    <x v="3"/>
    <x v="2"/>
    <s v="A"/>
    <s v="GRUPO"/>
    <n v="1"/>
    <n v="0"/>
    <n v="0"/>
    <n v="0"/>
    <n v="2"/>
    <n v="0"/>
    <n v="3"/>
    <n v="450"/>
    <n v="7"/>
    <n v="457"/>
    <s v="AGRUPO"/>
  </r>
  <r>
    <x v="14"/>
    <x v="2"/>
    <s v="A"/>
    <s v="GRUPO"/>
    <n v="0"/>
    <n v="0"/>
    <n v="0"/>
    <n v="2"/>
    <n v="1"/>
    <n v="0"/>
    <n v="3"/>
    <n v="450"/>
    <n v="1"/>
    <n v="451"/>
    <s v="AGRUPO"/>
  </r>
  <r>
    <x v="39"/>
    <x v="2"/>
    <s v="B"/>
    <s v="1º"/>
    <n v="3"/>
    <n v="1"/>
    <n v="2"/>
    <n v="0"/>
    <n v="0"/>
    <n v="0"/>
    <n v="6"/>
    <n v="400"/>
    <n v="25"/>
    <n v="425"/>
    <s v="B1º"/>
  </r>
  <r>
    <x v="5"/>
    <x v="2"/>
    <s v="B"/>
    <s v="2º"/>
    <n v="1"/>
    <n v="3"/>
    <n v="0"/>
    <n v="0"/>
    <n v="0"/>
    <n v="2"/>
    <n v="6"/>
    <n v="390"/>
    <n v="21"/>
    <n v="411"/>
    <s v="B2º"/>
  </r>
  <r>
    <x v="4"/>
    <x v="2"/>
    <s v="B"/>
    <s v="3º"/>
    <n v="2"/>
    <n v="0"/>
    <n v="0"/>
    <n v="0"/>
    <n v="1"/>
    <n v="0"/>
    <n v="3"/>
    <n v="380"/>
    <n v="11"/>
    <n v="391"/>
    <s v="B3º"/>
  </r>
  <r>
    <x v="11"/>
    <x v="2"/>
    <s v="B"/>
    <s v="3º"/>
    <n v="1"/>
    <n v="0"/>
    <n v="0"/>
    <n v="0"/>
    <n v="2"/>
    <n v="0"/>
    <n v="3"/>
    <n v="380"/>
    <n v="7"/>
    <n v="387"/>
    <s v="B3º"/>
  </r>
  <r>
    <x v="40"/>
    <x v="2"/>
    <s v="B"/>
    <s v="QUARTAS"/>
    <n v="0"/>
    <n v="1"/>
    <n v="0"/>
    <n v="0"/>
    <n v="2"/>
    <n v="0"/>
    <n v="3"/>
    <n v="370"/>
    <n v="6"/>
    <n v="376"/>
    <s v="BQUARTAS"/>
  </r>
  <r>
    <x v="19"/>
    <x v="2"/>
    <s v="B"/>
    <s v="QUARTAS"/>
    <n v="1"/>
    <n v="0"/>
    <n v="0"/>
    <n v="2"/>
    <n v="0"/>
    <n v="0"/>
    <n v="3"/>
    <n v="370"/>
    <n v="5"/>
    <n v="375"/>
    <s v="BQUARTAS"/>
  </r>
  <r>
    <x v="17"/>
    <x v="2"/>
    <s v="B"/>
    <s v="GRUPO"/>
    <n v="0"/>
    <n v="0"/>
    <n v="0"/>
    <n v="2"/>
    <n v="0"/>
    <n v="0"/>
    <n v="2"/>
    <n v="350"/>
    <n v="0"/>
    <n v="350"/>
    <s v="BGRUPO"/>
  </r>
  <r>
    <x v="10"/>
    <x v="2"/>
    <s v="B"/>
    <s v="GRUPO"/>
    <n v="0"/>
    <n v="1"/>
    <n v="0"/>
    <n v="1"/>
    <n v="0"/>
    <n v="0"/>
    <n v="2"/>
    <n v="350"/>
    <n v="4"/>
    <n v="354"/>
    <s v="BGRUPO"/>
  </r>
  <r>
    <x v="9"/>
    <x v="2"/>
    <s v="B"/>
    <s v="GRUPO"/>
    <n v="1"/>
    <n v="0"/>
    <n v="0"/>
    <n v="2"/>
    <n v="0"/>
    <n v="0"/>
    <n v="3"/>
    <n v="350"/>
    <n v="5"/>
    <n v="355"/>
    <s v="BGRUPO"/>
  </r>
  <r>
    <x v="35"/>
    <x v="2"/>
    <s v="B"/>
    <s v="GRUPO"/>
    <n v="0"/>
    <n v="0"/>
    <n v="0"/>
    <n v="2"/>
    <n v="1"/>
    <n v="0"/>
    <n v="3"/>
    <n v="350"/>
    <n v="1"/>
    <n v="351"/>
    <s v="BGRUPO"/>
  </r>
  <r>
    <x v="22"/>
    <x v="2"/>
    <s v="C"/>
    <s v="1º"/>
    <n v="1"/>
    <n v="1"/>
    <n v="2"/>
    <n v="0"/>
    <n v="0"/>
    <n v="0"/>
    <n v="4"/>
    <n v="300"/>
    <n v="15"/>
    <n v="315"/>
    <s v="C1º"/>
  </r>
  <r>
    <x v="16"/>
    <x v="2"/>
    <s v="C"/>
    <s v="2º"/>
    <n v="0"/>
    <n v="2"/>
    <n v="0"/>
    <n v="0"/>
    <n v="0"/>
    <n v="2"/>
    <n v="4"/>
    <n v="290"/>
    <n v="12"/>
    <n v="302"/>
    <s v="C2º"/>
  </r>
  <r>
    <x v="13"/>
    <x v="2"/>
    <s v="C"/>
    <s v="3º"/>
    <n v="2"/>
    <n v="0"/>
    <n v="0"/>
    <n v="0"/>
    <n v="1"/>
    <n v="1"/>
    <n v="4"/>
    <n v="280"/>
    <n v="13"/>
    <n v="293"/>
    <s v="C3º"/>
  </r>
  <r>
    <x v="24"/>
    <x v="2"/>
    <s v="C"/>
    <s v="3º"/>
    <n v="2"/>
    <n v="1"/>
    <n v="0"/>
    <n v="0"/>
    <n v="1"/>
    <n v="0"/>
    <n v="4"/>
    <n v="280"/>
    <n v="15"/>
    <n v="295"/>
    <s v="C3º"/>
  </r>
  <r>
    <x v="26"/>
    <x v="2"/>
    <s v="C"/>
    <s v="QUARTAS"/>
    <n v="0"/>
    <n v="1"/>
    <n v="0"/>
    <n v="0"/>
    <n v="2"/>
    <n v="0"/>
    <n v="3"/>
    <n v="270"/>
    <n v="6"/>
    <n v="276"/>
    <s v="CQUARTAS"/>
  </r>
  <r>
    <x v="15"/>
    <x v="2"/>
    <s v="C"/>
    <s v="QUARTAS"/>
    <n v="1"/>
    <n v="0"/>
    <n v="0"/>
    <n v="2"/>
    <n v="0"/>
    <n v="0"/>
    <n v="3"/>
    <n v="270"/>
    <n v="5"/>
    <n v="275"/>
    <s v="CQUARTAS"/>
  </r>
  <r>
    <x v="28"/>
    <x v="2"/>
    <s v="C"/>
    <s v="GRUPO"/>
    <n v="0"/>
    <n v="0"/>
    <n v="1"/>
    <n v="0"/>
    <n v="1"/>
    <n v="0"/>
    <n v="2"/>
    <n v="250"/>
    <n v="4"/>
    <n v="254"/>
    <s v="CGRUPO"/>
  </r>
  <r>
    <x v="21"/>
    <x v="2"/>
    <s v="C"/>
    <s v="GRUPO"/>
    <n v="0"/>
    <n v="0"/>
    <n v="0"/>
    <n v="2"/>
    <n v="0"/>
    <n v="0"/>
    <n v="2"/>
    <n v="250"/>
    <n v="0"/>
    <n v="250"/>
    <s v="CGRUPO"/>
  </r>
  <r>
    <x v="27"/>
    <x v="2"/>
    <s v="C"/>
    <s v="GRUPO"/>
    <n v="0"/>
    <n v="0"/>
    <n v="0"/>
    <n v="2"/>
    <n v="0"/>
    <n v="0"/>
    <n v="2"/>
    <n v="250"/>
    <n v="0"/>
    <n v="250"/>
    <s v="CGRUPO"/>
  </r>
  <r>
    <x v="32"/>
    <x v="2"/>
    <s v="D"/>
    <s v="1º"/>
    <n v="3"/>
    <n v="0"/>
    <n v="0"/>
    <n v="0"/>
    <n v="1"/>
    <n v="0"/>
    <n v="4"/>
    <n v="200"/>
    <n v="16"/>
    <n v="216"/>
    <s v="D1º"/>
  </r>
  <r>
    <x v="41"/>
    <x v="2"/>
    <s v="D"/>
    <s v="2º"/>
    <n v="1"/>
    <n v="2"/>
    <n v="0"/>
    <n v="0"/>
    <n v="1"/>
    <n v="0"/>
    <n v="4"/>
    <n v="190"/>
    <n v="14"/>
    <n v="204"/>
    <s v="D2º"/>
  </r>
  <r>
    <x v="42"/>
    <x v="2"/>
    <s v="D"/>
    <s v="3º"/>
    <n v="2"/>
    <n v="1"/>
    <n v="0"/>
    <n v="1"/>
    <n v="0"/>
    <n v="0"/>
    <n v="4"/>
    <n v="180"/>
    <n v="14"/>
    <n v="194"/>
    <s v="D3º"/>
  </r>
  <r>
    <x v="29"/>
    <x v="2"/>
    <s v="D"/>
    <s v="3º"/>
    <n v="1"/>
    <n v="0"/>
    <n v="0"/>
    <n v="2"/>
    <n v="1"/>
    <n v="0"/>
    <n v="4"/>
    <n v="180"/>
    <n v="6"/>
    <n v="186"/>
    <s v="D3º"/>
  </r>
  <r>
    <x v="34"/>
    <x v="2"/>
    <s v="D"/>
    <s v="GRUPO"/>
    <n v="0"/>
    <n v="0"/>
    <n v="0"/>
    <n v="4"/>
    <n v="0"/>
    <n v="0"/>
    <n v="4"/>
    <n v="150"/>
    <n v="0"/>
    <n v="150"/>
    <s v="DGRUPO"/>
  </r>
  <r>
    <x v="0"/>
    <x v="3"/>
    <s v="A"/>
    <s v="1º"/>
    <n v="4"/>
    <n v="0"/>
    <n v="0"/>
    <n v="0"/>
    <n v="0"/>
    <n v="0"/>
    <n v="4"/>
    <n v="500"/>
    <n v="20"/>
    <n v="520"/>
    <s v="A1º"/>
  </r>
  <r>
    <x v="8"/>
    <x v="3"/>
    <s v="A"/>
    <s v="2º"/>
    <n v="2"/>
    <n v="0"/>
    <n v="2"/>
    <n v="1"/>
    <n v="0"/>
    <n v="0"/>
    <n v="5"/>
    <n v="490"/>
    <n v="16"/>
    <n v="506"/>
    <s v="A2º"/>
  </r>
  <r>
    <x v="39"/>
    <x v="3"/>
    <s v="A"/>
    <s v="3º"/>
    <n v="1"/>
    <n v="1"/>
    <n v="0"/>
    <n v="1"/>
    <n v="0"/>
    <n v="1"/>
    <n v="4"/>
    <n v="480"/>
    <n v="11"/>
    <n v="491"/>
    <s v="A3º"/>
  </r>
  <r>
    <x v="3"/>
    <x v="3"/>
    <s v="A"/>
    <s v="3º"/>
    <n v="1"/>
    <n v="0"/>
    <n v="0"/>
    <n v="2"/>
    <n v="0"/>
    <n v="0"/>
    <n v="3"/>
    <n v="480"/>
    <n v="5"/>
    <n v="485"/>
    <s v="A3º"/>
  </r>
  <r>
    <x v="6"/>
    <x v="3"/>
    <s v="A"/>
    <s v="GRUPO"/>
    <n v="1"/>
    <n v="0"/>
    <n v="0"/>
    <n v="1"/>
    <n v="1"/>
    <n v="0"/>
    <n v="3"/>
    <n v="450"/>
    <n v="6"/>
    <n v="456"/>
    <s v="AGRUPO"/>
  </r>
  <r>
    <x v="5"/>
    <x v="3"/>
    <s v="A"/>
    <s v="GRUPO"/>
    <n v="0"/>
    <n v="0"/>
    <n v="0"/>
    <n v="2"/>
    <n v="0"/>
    <n v="1"/>
    <n v="3"/>
    <n v="450"/>
    <n v="2"/>
    <n v="452"/>
    <s v="AGRUPO"/>
  </r>
  <r>
    <x v="12"/>
    <x v="3"/>
    <s v="A"/>
    <s v="GRUPO"/>
    <n v="0"/>
    <n v="0"/>
    <n v="0"/>
    <n v="2"/>
    <n v="0"/>
    <n v="0"/>
    <n v="2"/>
    <n v="450"/>
    <n v="0"/>
    <n v="450"/>
    <s v="AGRUPO"/>
  </r>
  <r>
    <x v="2"/>
    <x v="3"/>
    <s v="B"/>
    <s v="1º"/>
    <n v="2"/>
    <n v="1"/>
    <n v="1"/>
    <n v="1"/>
    <n v="0"/>
    <n v="0"/>
    <n v="5"/>
    <n v="400"/>
    <n v="17"/>
    <n v="417"/>
    <s v="B1º"/>
  </r>
  <r>
    <x v="43"/>
    <x v="3"/>
    <s v="B"/>
    <s v="2º"/>
    <n v="1"/>
    <n v="1"/>
    <n v="2"/>
    <n v="0"/>
    <n v="0"/>
    <n v="2"/>
    <n v="6"/>
    <n v="390"/>
    <n v="19"/>
    <n v="409"/>
    <s v="B2º"/>
  </r>
  <r>
    <x v="11"/>
    <x v="3"/>
    <s v="B"/>
    <s v="3º"/>
    <n v="0"/>
    <n v="3"/>
    <n v="0"/>
    <n v="0"/>
    <n v="1"/>
    <n v="0"/>
    <n v="4"/>
    <n v="380"/>
    <n v="13"/>
    <n v="393"/>
    <s v="B3º"/>
  </r>
  <r>
    <x v="44"/>
    <x v="3"/>
    <s v="B"/>
    <s v="3º"/>
    <n v="2"/>
    <n v="0"/>
    <n v="0"/>
    <n v="1"/>
    <n v="0"/>
    <n v="0"/>
    <n v="3"/>
    <n v="380"/>
    <n v="10"/>
    <n v="390"/>
    <s v="B3º"/>
  </r>
  <r>
    <x v="4"/>
    <x v="3"/>
    <s v="B"/>
    <s v="QUARTAS"/>
    <n v="2"/>
    <n v="0"/>
    <n v="0"/>
    <n v="0"/>
    <n v="1"/>
    <n v="1"/>
    <n v="4"/>
    <n v="370"/>
    <n v="13"/>
    <n v="383"/>
    <s v="BQUARTAS"/>
  </r>
  <r>
    <x v="40"/>
    <x v="3"/>
    <s v="B"/>
    <s v="QUARTAS"/>
    <n v="1"/>
    <n v="0"/>
    <n v="2"/>
    <n v="1"/>
    <n v="0"/>
    <n v="0"/>
    <n v="4"/>
    <n v="370"/>
    <n v="11"/>
    <n v="381"/>
    <s v="BQUARTAS"/>
  </r>
  <r>
    <x v="14"/>
    <x v="3"/>
    <s v="B"/>
    <s v="GRUPO"/>
    <n v="1"/>
    <n v="0"/>
    <n v="0"/>
    <n v="1"/>
    <n v="1"/>
    <n v="0"/>
    <n v="3"/>
    <n v="350"/>
    <n v="6"/>
    <n v="356"/>
    <s v="BGRUPO"/>
  </r>
  <r>
    <x v="19"/>
    <x v="3"/>
    <s v="B"/>
    <s v="GRUPO"/>
    <n v="1"/>
    <n v="0"/>
    <n v="0"/>
    <n v="1"/>
    <n v="1"/>
    <n v="0"/>
    <n v="3"/>
    <n v="350"/>
    <n v="6"/>
    <n v="356"/>
    <s v="BGRUPO"/>
  </r>
  <r>
    <x v="9"/>
    <x v="3"/>
    <s v="B"/>
    <s v="GRUPO"/>
    <n v="0"/>
    <n v="0"/>
    <n v="0"/>
    <n v="1"/>
    <n v="0"/>
    <n v="2"/>
    <n v="3"/>
    <n v="350"/>
    <n v="4"/>
    <n v="354"/>
    <s v="BGRUPO"/>
  </r>
  <r>
    <x v="16"/>
    <x v="3"/>
    <s v="B"/>
    <s v="GRUPO"/>
    <n v="0"/>
    <n v="0"/>
    <n v="0"/>
    <n v="2"/>
    <n v="1"/>
    <n v="0"/>
    <n v="3"/>
    <n v="350"/>
    <n v="1"/>
    <n v="351"/>
    <s v="BGRUPO"/>
  </r>
  <r>
    <x v="22"/>
    <x v="3"/>
    <s v="B"/>
    <s v="GRUPO"/>
    <n v="0"/>
    <n v="0"/>
    <n v="0"/>
    <n v="2"/>
    <n v="0"/>
    <n v="0"/>
    <n v="2"/>
    <n v="350"/>
    <n v="0"/>
    <n v="350"/>
    <s v="BGRUPO"/>
  </r>
  <r>
    <x v="36"/>
    <x v="3"/>
    <s v="C"/>
    <s v="1º"/>
    <n v="1"/>
    <n v="3"/>
    <n v="1"/>
    <n v="0"/>
    <n v="0"/>
    <n v="0"/>
    <n v="5"/>
    <n v="300"/>
    <n v="20"/>
    <n v="320"/>
    <s v="C1º"/>
  </r>
  <r>
    <x v="13"/>
    <x v="3"/>
    <s v="C"/>
    <s v="2º"/>
    <n v="1"/>
    <n v="2"/>
    <n v="1"/>
    <n v="0"/>
    <n v="0"/>
    <n v="1"/>
    <n v="5"/>
    <n v="290"/>
    <n v="18"/>
    <n v="308"/>
    <s v="C2º"/>
  </r>
  <r>
    <x v="15"/>
    <x v="3"/>
    <s v="C"/>
    <s v="3º"/>
    <n v="3"/>
    <n v="1"/>
    <n v="0"/>
    <n v="0"/>
    <n v="0"/>
    <n v="1"/>
    <n v="5"/>
    <n v="280"/>
    <n v="21"/>
    <n v="301"/>
    <s v="C3º"/>
  </r>
  <r>
    <x v="37"/>
    <x v="3"/>
    <s v="C"/>
    <s v="3º"/>
    <n v="0"/>
    <n v="3"/>
    <n v="1"/>
    <n v="1"/>
    <n v="0"/>
    <n v="0"/>
    <n v="5"/>
    <n v="280"/>
    <n v="15"/>
    <n v="295"/>
    <s v="C3º"/>
  </r>
  <r>
    <x v="28"/>
    <x v="3"/>
    <s v="C"/>
    <s v="QUARTAS"/>
    <n v="2"/>
    <n v="0"/>
    <n v="0"/>
    <n v="1"/>
    <n v="1"/>
    <n v="0"/>
    <n v="4"/>
    <n v="270"/>
    <n v="11"/>
    <n v="281"/>
    <s v="CQUARTAS"/>
  </r>
  <r>
    <x v="21"/>
    <x v="3"/>
    <s v="C"/>
    <s v="QUARTAS"/>
    <n v="1"/>
    <n v="0"/>
    <n v="1"/>
    <n v="0"/>
    <n v="2"/>
    <n v="0"/>
    <n v="4"/>
    <n v="270"/>
    <n v="10"/>
    <n v="280"/>
    <s v="CQUARTAS"/>
  </r>
  <r>
    <x v="35"/>
    <x v="3"/>
    <s v="C"/>
    <s v="QUARTAS"/>
    <n v="1"/>
    <n v="0"/>
    <n v="0"/>
    <n v="0"/>
    <n v="2"/>
    <n v="0"/>
    <n v="3"/>
    <n v="270"/>
    <n v="7"/>
    <n v="277"/>
    <s v="CQUARTAS"/>
  </r>
  <r>
    <x v="17"/>
    <x v="3"/>
    <s v="C"/>
    <s v="QUARTAS"/>
    <n v="0"/>
    <n v="1"/>
    <n v="0"/>
    <n v="0"/>
    <n v="2"/>
    <n v="0"/>
    <n v="3"/>
    <n v="270"/>
    <n v="6"/>
    <n v="276"/>
    <s v="CQUARTAS"/>
  </r>
  <r>
    <x v="24"/>
    <x v="3"/>
    <s v="C"/>
    <s v="GRUPO"/>
    <n v="1"/>
    <n v="0"/>
    <n v="0"/>
    <n v="1"/>
    <n v="1"/>
    <n v="0"/>
    <n v="3"/>
    <n v="250"/>
    <n v="6"/>
    <n v="256"/>
    <s v="CGRUPO"/>
  </r>
  <r>
    <x v="38"/>
    <x v="3"/>
    <s v="C"/>
    <s v="GRUPO"/>
    <n v="1"/>
    <n v="0"/>
    <n v="0"/>
    <n v="2"/>
    <n v="0"/>
    <n v="0"/>
    <n v="3"/>
    <n v="250"/>
    <n v="5"/>
    <n v="255"/>
    <s v="CGRUPO"/>
  </r>
  <r>
    <x v="31"/>
    <x v="3"/>
    <s v="C"/>
    <s v="GRUPO"/>
    <n v="0"/>
    <n v="0"/>
    <n v="0"/>
    <n v="1"/>
    <n v="0"/>
    <n v="2"/>
    <n v="3"/>
    <n v="250"/>
    <n v="4"/>
    <n v="254"/>
    <s v="CGRUPO"/>
  </r>
  <r>
    <x v="26"/>
    <x v="3"/>
    <s v="C"/>
    <s v="GRUPO"/>
    <n v="0"/>
    <n v="0"/>
    <n v="0"/>
    <n v="0"/>
    <n v="2"/>
    <n v="0"/>
    <n v="2"/>
    <n v="250"/>
    <n v="2"/>
    <n v="252"/>
    <s v="CGRUPO"/>
  </r>
  <r>
    <x v="18"/>
    <x v="3"/>
    <s v="C"/>
    <s v="GRUPO"/>
    <n v="0"/>
    <n v="0"/>
    <n v="0"/>
    <n v="2"/>
    <n v="0"/>
    <n v="0"/>
    <n v="2"/>
    <n v="250"/>
    <n v="0"/>
    <n v="250"/>
    <s v="CGRUPO"/>
  </r>
  <r>
    <x v="20"/>
    <x v="3"/>
    <s v="C"/>
    <s v="GRUPO"/>
    <n v="0"/>
    <n v="0"/>
    <n v="0"/>
    <n v="3"/>
    <n v="0"/>
    <n v="0"/>
    <n v="3"/>
    <n v="250"/>
    <n v="0"/>
    <n v="250"/>
    <s v="CGRUPO"/>
  </r>
  <r>
    <x v="45"/>
    <x v="3"/>
    <s v="D"/>
    <s v="1º"/>
    <n v="3"/>
    <n v="1"/>
    <n v="0"/>
    <n v="0"/>
    <n v="0"/>
    <n v="0"/>
    <n v="4"/>
    <n v="200"/>
    <n v="19"/>
    <n v="219"/>
    <s v="D1º"/>
  </r>
  <r>
    <x v="41"/>
    <x v="3"/>
    <s v="D"/>
    <s v="2º"/>
    <n v="1"/>
    <n v="2"/>
    <n v="0"/>
    <n v="1"/>
    <n v="0"/>
    <n v="0"/>
    <n v="4"/>
    <n v="190"/>
    <n v="13"/>
    <n v="203"/>
    <s v="D2º"/>
  </r>
  <r>
    <x v="46"/>
    <x v="3"/>
    <s v="D"/>
    <s v="3º"/>
    <n v="0"/>
    <n v="1"/>
    <n v="1"/>
    <n v="0"/>
    <n v="2"/>
    <n v="0"/>
    <n v="4"/>
    <n v="180"/>
    <n v="9"/>
    <n v="189"/>
    <s v="D3º"/>
  </r>
  <r>
    <x v="34"/>
    <x v="3"/>
    <s v="D"/>
    <s v="3º"/>
    <n v="0"/>
    <n v="1"/>
    <n v="1"/>
    <n v="1"/>
    <n v="1"/>
    <n v="0"/>
    <n v="4"/>
    <n v="180"/>
    <n v="8"/>
    <n v="188"/>
    <s v="D3º"/>
  </r>
  <r>
    <x v="47"/>
    <x v="3"/>
    <s v="D"/>
    <s v="QUARTAS"/>
    <n v="1"/>
    <n v="1"/>
    <n v="0"/>
    <n v="0"/>
    <n v="1"/>
    <n v="0"/>
    <n v="3"/>
    <n v="170"/>
    <n v="10"/>
    <n v="180"/>
    <s v="DQUARTAS"/>
  </r>
  <r>
    <x v="48"/>
    <x v="3"/>
    <s v="D"/>
    <s v="QUARTAS"/>
    <n v="1"/>
    <n v="1"/>
    <n v="0"/>
    <n v="0"/>
    <n v="1"/>
    <n v="0"/>
    <n v="3"/>
    <n v="170"/>
    <n v="10"/>
    <n v="180"/>
    <s v="DQUARTAS"/>
  </r>
  <r>
    <x v="29"/>
    <x v="3"/>
    <s v="D"/>
    <s v="GRUPO"/>
    <n v="0"/>
    <n v="0"/>
    <n v="0"/>
    <n v="1"/>
    <n v="0"/>
    <n v="1"/>
    <n v="2"/>
    <n v="150"/>
    <n v="2"/>
    <n v="152"/>
    <s v="DGRUPO"/>
  </r>
  <r>
    <x v="49"/>
    <x v="3"/>
    <s v="D"/>
    <s v="GRUPO"/>
    <n v="0"/>
    <n v="0"/>
    <n v="0"/>
    <n v="1"/>
    <n v="0"/>
    <n v="1"/>
    <n v="2"/>
    <n v="150"/>
    <n v="2"/>
    <n v="152"/>
    <s v="DGRUPO"/>
  </r>
  <r>
    <x v="42"/>
    <x v="3"/>
    <s v="D"/>
    <s v="GRUPO"/>
    <n v="0"/>
    <n v="0"/>
    <n v="0"/>
    <n v="2"/>
    <n v="0"/>
    <n v="0"/>
    <n v="2"/>
    <n v="150"/>
    <n v="0"/>
    <n v="150"/>
    <s v="DGRUPO"/>
  </r>
  <r>
    <x v="50"/>
    <x v="4"/>
    <m/>
    <m/>
    <m/>
    <m/>
    <m/>
    <m/>
    <m/>
    <m/>
    <m/>
    <m/>
    <m/>
    <m/>
    <m/>
  </r>
  <r>
    <x v="50"/>
    <x v="4"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F55" firstHeaderRow="1" firstDataRow="2" firstDataCol="1"/>
  <pivotFields count="15">
    <pivotField axis="axisRow" showAll="0" sortType="descending">
      <items count="52">
        <item x="11"/>
        <item x="3"/>
        <item x="26"/>
        <item x="47"/>
        <item x="22"/>
        <item x="15"/>
        <item x="12"/>
        <item x="21"/>
        <item x="43"/>
        <item x="29"/>
        <item x="34"/>
        <item x="13"/>
        <item x="18"/>
        <item x="16"/>
        <item x="5"/>
        <item x="17"/>
        <item x="45"/>
        <item x="20"/>
        <item x="49"/>
        <item x="37"/>
        <item x="14"/>
        <item x="39"/>
        <item x="36"/>
        <item x="38"/>
        <item x="0"/>
        <item x="6"/>
        <item x="46"/>
        <item x="41"/>
        <item x="48"/>
        <item x="2"/>
        <item x="4"/>
        <item x="31"/>
        <item x="35"/>
        <item x="42"/>
        <item x="9"/>
        <item x="24"/>
        <item x="19"/>
        <item x="28"/>
        <item x="8"/>
        <item x="44"/>
        <item x="40"/>
        <item x="50"/>
        <item x="10"/>
        <item x="27"/>
        <item x="32"/>
        <item x="7"/>
        <item x="23"/>
        <item x="25"/>
        <item x="33"/>
        <item x="1"/>
        <item x="3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 sortType="ascending">
      <items count="7">
        <item x="0"/>
        <item x="1"/>
        <item x="2"/>
        <item x="3"/>
        <item m="1" x="5"/>
        <item h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</pivotFields>
  <rowFields count="1">
    <field x="0"/>
  </rowFields>
  <rowItems count="51">
    <i>
      <x v="24"/>
    </i>
    <i>
      <x v="38"/>
    </i>
    <i>
      <x v="25"/>
    </i>
    <i>
      <x v="29"/>
    </i>
    <i>
      <x v="6"/>
    </i>
    <i>
      <x v="30"/>
    </i>
    <i>
      <x v="34"/>
    </i>
    <i>
      <x v="20"/>
    </i>
    <i>
      <x/>
    </i>
    <i>
      <x v="1"/>
    </i>
    <i>
      <x v="36"/>
    </i>
    <i>
      <x v="14"/>
    </i>
    <i>
      <x v="15"/>
    </i>
    <i>
      <x v="5"/>
    </i>
    <i>
      <x v="11"/>
    </i>
    <i>
      <x v="42"/>
    </i>
    <i>
      <x v="4"/>
    </i>
    <i>
      <x v="32"/>
    </i>
    <i>
      <x v="13"/>
    </i>
    <i>
      <x v="35"/>
    </i>
    <i>
      <x v="45"/>
    </i>
    <i>
      <x v="2"/>
    </i>
    <i>
      <x v="21"/>
    </i>
    <i>
      <x v="37"/>
    </i>
    <i>
      <x v="7"/>
    </i>
    <i>
      <x v="40"/>
    </i>
    <i>
      <x v="22"/>
    </i>
    <i>
      <x v="43"/>
    </i>
    <i>
      <x v="12"/>
    </i>
    <i>
      <x v="31"/>
    </i>
    <i>
      <x v="49"/>
    </i>
    <i>
      <x v="46"/>
    </i>
    <i>
      <x v="17"/>
    </i>
    <i>
      <x v="9"/>
    </i>
    <i>
      <x v="19"/>
    </i>
    <i>
      <x v="10"/>
    </i>
    <i>
      <x v="8"/>
    </i>
    <i>
      <x v="27"/>
    </i>
    <i>
      <x v="23"/>
    </i>
    <i>
      <x v="47"/>
    </i>
    <i>
      <x v="39"/>
    </i>
    <i>
      <x v="33"/>
    </i>
    <i>
      <x v="44"/>
    </i>
    <i>
      <x v="48"/>
    </i>
    <i>
      <x v="16"/>
    </i>
    <i>
      <x v="26"/>
    </i>
    <i>
      <x v="28"/>
    </i>
    <i>
      <x v="3"/>
    </i>
    <i>
      <x v="18"/>
    </i>
    <i>
      <x v="50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Soma de PONTUAÇÃO TOTAL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ela1" displayName="Tabela1" ref="A1:O136" totalsRowShown="0" headerRowDxfId="22" dataDxfId="21">
  <autoFilter ref="A1:O136"/>
  <sortState ref="A2:O136">
    <sortCondition ref="B1:B136"/>
  </sortState>
  <tableColumns count="15">
    <tableColumn id="1" name="ATLETA" dataDxfId="20"/>
    <tableColumn id="2" name="ETAPA" dataDxfId="19"/>
    <tableColumn id="11" name="RATING" dataDxfId="18"/>
    <tableColumn id="3" name="COLOCAÇÃO" dataDxfId="17"/>
    <tableColumn id="4" name="VÍTORIAS 3 X 0" dataDxfId="16"/>
    <tableColumn id="5" name="VÍTORIAS 3 X 1" dataDxfId="15"/>
    <tableColumn id="6" name="VÍTORIAS 3 X 2" dataDxfId="14"/>
    <tableColumn id="7" name="DERROTAS 3 X 0" dataDxfId="13"/>
    <tableColumn id="8" name="DERROTAS 3 X 1" dataDxfId="12"/>
    <tableColumn id="9" name="DERROTAS 3 X 2" dataDxfId="11"/>
    <tableColumn id="15" name="QTD JOGOS" dataDxfId="10">
      <calculatedColumnFormula>SUM(Tabela1[[#This Row],[VÍTORIAS 3 X 0]:[DERROTAS 3 X 2]])</calculatedColumnFormula>
    </tableColumn>
    <tableColumn id="10" name="PONTUAÇÃO COLOCAÇÃO" dataDxfId="9">
      <calculatedColumnFormula>IFERROR(_xlfn.XLOOKUP(O:O,PONTUAÇÕES!D:D,PONTUAÇÕES!C:C),"")</calculatedColumnFormula>
    </tableColumn>
    <tableColumn id="13" name="PONTUAÇÃO PARTIDAS" dataDxfId="8">
      <calculatedColumnFormula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calculatedColumnFormula>
    </tableColumn>
    <tableColumn id="14" name="PONTUAÇÃO TOTAL" dataDxfId="7">
      <calculatedColumnFormula>SUM(Tabela1[[#This Row],[PONTUAÇÃO COLOCAÇÃO]],Tabela1[[#This Row],[PONTUAÇÃO PARTIDAS]])</calculatedColumnFormula>
    </tableColumn>
    <tableColumn id="12" name="CHAVE" dataDxfId="6">
      <calculatedColumnFormula>CONCATENATE(Tabela1[[#This Row],[RATING]],Tabela1[[#This Row],[COLOCAÇÃO]])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1:D31" totalsRowShown="0" headerRowDxfId="5" dataDxfId="4">
  <autoFilter ref="A1:D31"/>
  <tableColumns count="4">
    <tableColumn id="1" name="RATING" dataDxfId="3"/>
    <tableColumn id="2" name="COLOCAÇÃO" dataDxfId="2"/>
    <tableColumn id="3" name="PONTOS" dataDxfId="1"/>
    <tableColumn id="4" name="CHAVE" dataDxfId="0">
      <calculatedColumnFormula>CONCATENATE(Tabela2[[#This Row],[RATING]],Tabela2[[#This Row],[COLOCAÇÃO]])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zoomScale="85" zoomScaleNormal="85" workbookViewId="0">
      <selection activeCell="L44" sqref="L44:L45"/>
    </sheetView>
  </sheetViews>
  <sheetFormatPr defaultColWidth="9.125" defaultRowHeight="14.25"/>
  <cols>
    <col min="1" max="1" width="6" style="1" customWidth="1"/>
    <col min="2" max="2" width="7.125" style="1" customWidth="1"/>
    <col min="3" max="3" width="43.125" style="1" customWidth="1"/>
    <col min="4" max="4" width="9.125" style="1" customWidth="1"/>
    <col min="5" max="16384" width="9.125" style="1"/>
  </cols>
  <sheetData>
    <row r="1" spans="1:10" ht="15">
      <c r="A1" s="23" t="s">
        <v>99</v>
      </c>
      <c r="B1" s="24" t="s">
        <v>9</v>
      </c>
      <c r="C1" s="19" t="s">
        <v>93</v>
      </c>
      <c r="D1" s="20" t="s">
        <v>1</v>
      </c>
      <c r="E1" s="21"/>
      <c r="F1" s="21"/>
      <c r="G1" s="21"/>
      <c r="H1" s="22"/>
      <c r="I1" s="20" t="s">
        <v>97</v>
      </c>
      <c r="J1" s="21"/>
    </row>
    <row r="2" spans="1:10" ht="15">
      <c r="A2" s="23"/>
      <c r="B2" s="25"/>
      <c r="C2" s="19"/>
      <c r="D2" s="17" t="s">
        <v>96</v>
      </c>
      <c r="E2" s="17" t="s">
        <v>90</v>
      </c>
      <c r="F2" s="17" t="s">
        <v>85</v>
      </c>
      <c r="G2" s="17" t="s">
        <v>81</v>
      </c>
      <c r="H2" s="17" t="s">
        <v>12</v>
      </c>
      <c r="I2" s="17" t="s">
        <v>94</v>
      </c>
      <c r="J2" s="17" t="s">
        <v>95</v>
      </c>
    </row>
    <row r="3" spans="1:10" ht="5.0999999999999996" customHeight="1">
      <c r="C3" s="18" t="s">
        <v>98</v>
      </c>
      <c r="D3" s="18" t="s">
        <v>98</v>
      </c>
      <c r="E3" s="18" t="s">
        <v>98</v>
      </c>
      <c r="F3" s="18" t="s">
        <v>98</v>
      </c>
      <c r="G3" s="18" t="s">
        <v>98</v>
      </c>
      <c r="H3" s="18" t="s">
        <v>98</v>
      </c>
      <c r="I3" s="18" t="s">
        <v>98</v>
      </c>
      <c r="J3" s="18" t="s">
        <v>98</v>
      </c>
    </row>
    <row r="4" spans="1:10">
      <c r="A4" s="16" t="s">
        <v>13</v>
      </c>
      <c r="B4" s="16" t="s">
        <v>10</v>
      </c>
      <c r="C4" s="16" t="s">
        <v>11</v>
      </c>
      <c r="D4" s="16">
        <v>510</v>
      </c>
      <c r="E4" s="16">
        <v>523</v>
      </c>
      <c r="F4" s="16">
        <v>518</v>
      </c>
      <c r="G4" s="16">
        <v>519</v>
      </c>
      <c r="H4" s="16">
        <v>520</v>
      </c>
      <c r="I4" s="16">
        <f t="shared" ref="I4:I35" si="0">SUM(D4:H4)-SMALL(D4:H4,1)</f>
        <v>2080</v>
      </c>
      <c r="J4" s="16">
        <f t="shared" ref="J4:J35" si="1">SUM(D4:H4)</f>
        <v>2590</v>
      </c>
    </row>
    <row r="5" spans="1:10">
      <c r="A5" s="16" t="s">
        <v>15</v>
      </c>
      <c r="B5" s="16" t="s">
        <v>10</v>
      </c>
      <c r="C5" s="16" t="s">
        <v>38</v>
      </c>
      <c r="D5" s="16">
        <v>522</v>
      </c>
      <c r="E5" s="16">
        <v>490</v>
      </c>
      <c r="F5" s="16">
        <v>0</v>
      </c>
      <c r="G5" s="16">
        <v>457</v>
      </c>
      <c r="H5" s="16">
        <v>485</v>
      </c>
      <c r="I5" s="16">
        <f t="shared" si="0"/>
        <v>1954</v>
      </c>
      <c r="J5" s="16">
        <f t="shared" si="1"/>
        <v>1954</v>
      </c>
    </row>
    <row r="6" spans="1:10">
      <c r="A6" s="16" t="s">
        <v>17</v>
      </c>
      <c r="B6" s="16" t="s">
        <v>10</v>
      </c>
      <c r="C6" s="16" t="s">
        <v>35</v>
      </c>
      <c r="D6" s="16">
        <v>304</v>
      </c>
      <c r="E6" s="16">
        <v>421</v>
      </c>
      <c r="F6" s="16">
        <v>510</v>
      </c>
      <c r="G6" s="16">
        <v>505</v>
      </c>
      <c r="H6" s="16">
        <v>506</v>
      </c>
      <c r="I6" s="16">
        <f t="shared" si="0"/>
        <v>1942</v>
      </c>
      <c r="J6" s="16">
        <f t="shared" si="1"/>
        <v>2246</v>
      </c>
    </row>
    <row r="7" spans="1:10">
      <c r="A7" s="16" t="s">
        <v>100</v>
      </c>
      <c r="B7" s="16" t="s">
        <v>10</v>
      </c>
      <c r="C7" s="16" t="s">
        <v>42</v>
      </c>
      <c r="D7" s="16">
        <v>491</v>
      </c>
      <c r="E7" s="16">
        <v>493</v>
      </c>
      <c r="F7" s="16">
        <v>489</v>
      </c>
      <c r="G7" s="16">
        <v>452</v>
      </c>
      <c r="H7" s="16">
        <v>417</v>
      </c>
      <c r="I7" s="16">
        <f t="shared" si="0"/>
        <v>1925</v>
      </c>
      <c r="J7" s="16">
        <f t="shared" si="1"/>
        <v>2342</v>
      </c>
    </row>
    <row r="8" spans="1:10">
      <c r="A8" s="16" t="s">
        <v>44</v>
      </c>
      <c r="B8" s="16" t="s">
        <v>10</v>
      </c>
      <c r="C8" s="16" t="s">
        <v>40</v>
      </c>
      <c r="D8" s="16">
        <v>414</v>
      </c>
      <c r="E8" s="16">
        <v>455</v>
      </c>
      <c r="F8" s="16">
        <v>456</v>
      </c>
      <c r="G8" s="16">
        <v>485</v>
      </c>
      <c r="H8" s="16">
        <v>456</v>
      </c>
      <c r="I8" s="16">
        <f t="shared" si="0"/>
        <v>1852</v>
      </c>
      <c r="J8" s="16">
        <f t="shared" si="1"/>
        <v>2266</v>
      </c>
    </row>
    <row r="9" spans="1:10">
      <c r="A9" s="16" t="s">
        <v>101</v>
      </c>
      <c r="B9" s="16" t="s">
        <v>10</v>
      </c>
      <c r="C9" s="16" t="s">
        <v>47</v>
      </c>
      <c r="D9" s="16">
        <v>440</v>
      </c>
      <c r="E9" s="16">
        <v>456</v>
      </c>
      <c r="F9" s="16">
        <v>452</v>
      </c>
      <c r="G9" s="16">
        <v>391</v>
      </c>
      <c r="H9" s="16">
        <v>383</v>
      </c>
      <c r="I9" s="16">
        <f t="shared" si="0"/>
        <v>1739</v>
      </c>
      <c r="J9" s="16">
        <f t="shared" si="1"/>
        <v>2122</v>
      </c>
    </row>
    <row r="10" spans="1:10">
      <c r="A10" s="16" t="s">
        <v>102</v>
      </c>
      <c r="B10" s="16" t="s">
        <v>10</v>
      </c>
      <c r="C10" s="16" t="s">
        <v>41</v>
      </c>
      <c r="D10" s="16">
        <v>411</v>
      </c>
      <c r="E10" s="16">
        <v>450</v>
      </c>
      <c r="F10" s="16">
        <v>0</v>
      </c>
      <c r="G10" s="16">
        <v>411</v>
      </c>
      <c r="H10" s="16">
        <v>452</v>
      </c>
      <c r="I10" s="16">
        <f t="shared" si="0"/>
        <v>1724</v>
      </c>
      <c r="J10" s="16">
        <f t="shared" si="1"/>
        <v>1724</v>
      </c>
    </row>
    <row r="11" spans="1:10">
      <c r="A11" s="16" t="s">
        <v>103</v>
      </c>
      <c r="B11" s="16" t="s">
        <v>10</v>
      </c>
      <c r="C11" s="16" t="s">
        <v>39</v>
      </c>
      <c r="D11" s="16">
        <v>351</v>
      </c>
      <c r="E11" s="16">
        <v>357</v>
      </c>
      <c r="F11" s="16">
        <v>419</v>
      </c>
      <c r="G11" s="16">
        <v>491</v>
      </c>
      <c r="H11" s="16">
        <v>450</v>
      </c>
      <c r="I11" s="16">
        <f t="shared" si="0"/>
        <v>1717</v>
      </c>
      <c r="J11" s="16">
        <f t="shared" si="1"/>
        <v>2068</v>
      </c>
    </row>
    <row r="12" spans="1:10">
      <c r="A12" s="16" t="s">
        <v>104</v>
      </c>
      <c r="B12" s="16" t="s">
        <v>10</v>
      </c>
      <c r="C12" s="16" t="s">
        <v>53</v>
      </c>
      <c r="D12" s="16">
        <v>394</v>
      </c>
      <c r="E12" s="16">
        <v>403</v>
      </c>
      <c r="F12" s="16">
        <v>450</v>
      </c>
      <c r="G12" s="16">
        <v>355</v>
      </c>
      <c r="H12" s="16">
        <v>354</v>
      </c>
      <c r="I12" s="16">
        <f t="shared" si="0"/>
        <v>1602</v>
      </c>
      <c r="J12" s="16">
        <f t="shared" si="1"/>
        <v>1956</v>
      </c>
    </row>
    <row r="13" spans="1:10">
      <c r="A13" s="16" t="s">
        <v>105</v>
      </c>
      <c r="B13" s="16" t="s">
        <v>10</v>
      </c>
      <c r="C13" s="16" t="s">
        <v>50</v>
      </c>
      <c r="D13" s="16">
        <v>375</v>
      </c>
      <c r="E13" s="16">
        <v>355</v>
      </c>
      <c r="F13" s="16">
        <v>399</v>
      </c>
      <c r="G13" s="16">
        <v>451</v>
      </c>
      <c r="H13" s="16">
        <v>356</v>
      </c>
      <c r="I13" s="16">
        <f t="shared" si="0"/>
        <v>1581</v>
      </c>
      <c r="J13" s="16">
        <f t="shared" si="1"/>
        <v>1936</v>
      </c>
    </row>
    <row r="14" spans="1:10">
      <c r="A14" s="16" t="s">
        <v>106</v>
      </c>
      <c r="B14" s="16" t="s">
        <v>10</v>
      </c>
      <c r="C14" s="16" t="s">
        <v>46</v>
      </c>
      <c r="D14" s="16">
        <v>350</v>
      </c>
      <c r="E14" s="16">
        <v>392</v>
      </c>
      <c r="F14" s="16">
        <v>350</v>
      </c>
      <c r="G14" s="16">
        <v>387</v>
      </c>
      <c r="H14" s="16">
        <v>393</v>
      </c>
      <c r="I14" s="16">
        <f t="shared" si="0"/>
        <v>1522</v>
      </c>
      <c r="J14" s="16">
        <f t="shared" si="1"/>
        <v>1872</v>
      </c>
    </row>
    <row r="15" spans="1:10">
      <c r="A15" s="16" t="s">
        <v>107</v>
      </c>
      <c r="B15" s="16" t="s">
        <v>10</v>
      </c>
      <c r="C15" s="16" t="s">
        <v>82</v>
      </c>
      <c r="D15" s="16">
        <v>377</v>
      </c>
      <c r="E15" s="16">
        <v>392</v>
      </c>
      <c r="F15" s="16">
        <v>391</v>
      </c>
      <c r="G15" s="16">
        <v>354</v>
      </c>
      <c r="H15" s="16">
        <v>0</v>
      </c>
      <c r="I15" s="16">
        <f t="shared" si="0"/>
        <v>1514</v>
      </c>
      <c r="J15" s="16">
        <f t="shared" si="1"/>
        <v>1514</v>
      </c>
    </row>
    <row r="16" spans="1:10">
      <c r="A16" s="16" t="s">
        <v>108</v>
      </c>
      <c r="B16" s="16" t="s">
        <v>21</v>
      </c>
      <c r="C16" s="16" t="s">
        <v>51</v>
      </c>
      <c r="D16" s="16">
        <v>0</v>
      </c>
      <c r="E16" s="16">
        <v>287</v>
      </c>
      <c r="F16" s="16">
        <v>312</v>
      </c>
      <c r="G16" s="16">
        <v>375</v>
      </c>
      <c r="H16" s="16">
        <v>356</v>
      </c>
      <c r="I16" s="16">
        <f t="shared" si="0"/>
        <v>1330</v>
      </c>
      <c r="J16" s="16">
        <f t="shared" si="1"/>
        <v>1330</v>
      </c>
    </row>
    <row r="17" spans="1:10">
      <c r="A17" s="16" t="s">
        <v>109</v>
      </c>
      <c r="B17" s="16" t="s">
        <v>21</v>
      </c>
      <c r="C17" s="16" t="s">
        <v>56</v>
      </c>
      <c r="D17" s="16">
        <v>353</v>
      </c>
      <c r="E17" s="16">
        <v>353</v>
      </c>
      <c r="F17" s="16">
        <v>291</v>
      </c>
      <c r="G17" s="16">
        <v>275</v>
      </c>
      <c r="H17" s="16">
        <v>301</v>
      </c>
      <c r="I17" s="16">
        <f t="shared" si="0"/>
        <v>1298</v>
      </c>
      <c r="J17" s="16">
        <f t="shared" si="1"/>
        <v>1573</v>
      </c>
    </row>
    <row r="18" spans="1:10">
      <c r="A18" s="16" t="s">
        <v>110</v>
      </c>
      <c r="B18" s="16" t="s">
        <v>21</v>
      </c>
      <c r="C18" s="16" t="s">
        <v>62</v>
      </c>
      <c r="D18" s="16">
        <v>287</v>
      </c>
      <c r="E18" s="16">
        <v>301</v>
      </c>
      <c r="F18" s="16">
        <v>351</v>
      </c>
      <c r="G18" s="16">
        <v>350</v>
      </c>
      <c r="H18" s="16">
        <v>276</v>
      </c>
      <c r="I18" s="16">
        <f t="shared" si="0"/>
        <v>1289</v>
      </c>
      <c r="J18" s="16">
        <f t="shared" si="1"/>
        <v>1565</v>
      </c>
    </row>
    <row r="19" spans="1:10">
      <c r="A19" s="16" t="s">
        <v>111</v>
      </c>
      <c r="B19" s="16" t="s">
        <v>21</v>
      </c>
      <c r="C19" s="16" t="s">
        <v>86</v>
      </c>
      <c r="D19" s="16">
        <v>354</v>
      </c>
      <c r="E19" s="16">
        <v>452</v>
      </c>
      <c r="F19" s="16">
        <v>480</v>
      </c>
      <c r="G19" s="16">
        <v>0</v>
      </c>
      <c r="H19" s="16">
        <v>0</v>
      </c>
      <c r="I19" s="16">
        <f t="shared" si="0"/>
        <v>1286</v>
      </c>
      <c r="J19" s="16">
        <f t="shared" si="1"/>
        <v>1286</v>
      </c>
    </row>
    <row r="20" spans="1:10">
      <c r="A20" s="16" t="s">
        <v>112</v>
      </c>
      <c r="B20" s="16" t="s">
        <v>21</v>
      </c>
      <c r="C20" s="16" t="s">
        <v>55</v>
      </c>
      <c r="D20" s="16">
        <v>309</v>
      </c>
      <c r="E20" s="16">
        <v>352</v>
      </c>
      <c r="F20" s="16">
        <v>250</v>
      </c>
      <c r="G20" s="16">
        <v>293</v>
      </c>
      <c r="H20" s="16">
        <v>308</v>
      </c>
      <c r="I20" s="16">
        <f t="shared" si="0"/>
        <v>1262</v>
      </c>
      <c r="J20" s="16">
        <f t="shared" si="1"/>
        <v>1512</v>
      </c>
    </row>
    <row r="21" spans="1:10">
      <c r="A21" s="16" t="s">
        <v>113</v>
      </c>
      <c r="B21" s="16" t="s">
        <v>21</v>
      </c>
      <c r="C21" s="16" t="s">
        <v>49</v>
      </c>
      <c r="D21" s="16">
        <v>214</v>
      </c>
      <c r="E21" s="16">
        <v>216</v>
      </c>
      <c r="F21" s="16">
        <v>252</v>
      </c>
      <c r="G21" s="16">
        <v>315</v>
      </c>
      <c r="H21" s="16">
        <v>350</v>
      </c>
      <c r="I21" s="16">
        <f t="shared" si="0"/>
        <v>1133</v>
      </c>
      <c r="J21" s="16">
        <f t="shared" si="1"/>
        <v>1347</v>
      </c>
    </row>
    <row r="22" spans="1:10">
      <c r="A22" s="16" t="s">
        <v>114</v>
      </c>
      <c r="B22" s="16" t="s">
        <v>21</v>
      </c>
      <c r="C22" s="16" t="s">
        <v>48</v>
      </c>
      <c r="D22" s="16">
        <v>318</v>
      </c>
      <c r="E22" s="16">
        <v>0</v>
      </c>
      <c r="F22" s="16">
        <v>0</v>
      </c>
      <c r="G22" s="16">
        <v>376</v>
      </c>
      <c r="H22" s="16">
        <v>381</v>
      </c>
      <c r="I22" s="16">
        <f t="shared" si="0"/>
        <v>1075</v>
      </c>
      <c r="J22" s="16">
        <f t="shared" si="1"/>
        <v>1075</v>
      </c>
    </row>
    <row r="23" spans="1:10">
      <c r="A23" s="16" t="s">
        <v>115</v>
      </c>
      <c r="B23" s="16" t="s">
        <v>21</v>
      </c>
      <c r="C23" s="16" t="s">
        <v>59</v>
      </c>
      <c r="D23" s="16">
        <v>0</v>
      </c>
      <c r="E23" s="16">
        <v>0</v>
      </c>
      <c r="F23" s="16">
        <v>385</v>
      </c>
      <c r="G23" s="16">
        <v>351</v>
      </c>
      <c r="H23" s="16">
        <v>277</v>
      </c>
      <c r="I23" s="16">
        <f t="shared" si="0"/>
        <v>1013</v>
      </c>
      <c r="J23" s="16">
        <f t="shared" si="1"/>
        <v>1013</v>
      </c>
    </row>
    <row r="24" spans="1:10">
      <c r="A24" s="16" t="s">
        <v>116</v>
      </c>
      <c r="B24" s="16" t="s">
        <v>21</v>
      </c>
      <c r="C24" s="16" t="s">
        <v>91</v>
      </c>
      <c r="D24" s="16">
        <v>492</v>
      </c>
      <c r="E24" s="16">
        <v>506</v>
      </c>
      <c r="F24" s="16">
        <v>0</v>
      </c>
      <c r="G24" s="16">
        <v>0</v>
      </c>
      <c r="H24" s="16">
        <v>0</v>
      </c>
      <c r="I24" s="16">
        <f t="shared" si="0"/>
        <v>998</v>
      </c>
      <c r="J24" s="16">
        <f t="shared" si="1"/>
        <v>998</v>
      </c>
    </row>
    <row r="25" spans="1:10">
      <c r="A25" s="16" t="s">
        <v>117</v>
      </c>
      <c r="B25" s="16" t="s">
        <v>21</v>
      </c>
      <c r="C25" s="16" t="s">
        <v>61</v>
      </c>
      <c r="D25" s="16">
        <v>202</v>
      </c>
      <c r="E25" s="16">
        <v>252</v>
      </c>
      <c r="F25" s="16">
        <v>0</v>
      </c>
      <c r="G25" s="16">
        <v>250</v>
      </c>
      <c r="H25" s="16">
        <v>280</v>
      </c>
      <c r="I25" s="16">
        <f t="shared" si="0"/>
        <v>984</v>
      </c>
      <c r="J25" s="16">
        <f t="shared" si="1"/>
        <v>984</v>
      </c>
    </row>
    <row r="26" spans="1:10">
      <c r="A26" s="16" t="s">
        <v>118</v>
      </c>
      <c r="B26" s="16" t="s">
        <v>21</v>
      </c>
      <c r="C26" s="16" t="s">
        <v>52</v>
      </c>
      <c r="D26" s="16">
        <v>0</v>
      </c>
      <c r="E26" s="16">
        <v>317</v>
      </c>
      <c r="F26" s="16">
        <v>0</v>
      </c>
      <c r="G26" s="16">
        <v>302</v>
      </c>
      <c r="H26" s="16">
        <v>351</v>
      </c>
      <c r="I26" s="16">
        <f t="shared" si="0"/>
        <v>970</v>
      </c>
      <c r="J26" s="16">
        <f t="shared" si="1"/>
        <v>970</v>
      </c>
    </row>
    <row r="27" spans="1:10">
      <c r="A27" s="16" t="s">
        <v>119</v>
      </c>
      <c r="B27" s="16" t="s">
        <v>21</v>
      </c>
      <c r="C27" s="16" t="s">
        <v>67</v>
      </c>
      <c r="D27" s="16">
        <v>189</v>
      </c>
      <c r="E27" s="16">
        <v>190</v>
      </c>
      <c r="F27" s="16">
        <v>195</v>
      </c>
      <c r="G27" s="16">
        <v>295</v>
      </c>
      <c r="H27" s="16">
        <v>256</v>
      </c>
      <c r="I27" s="16">
        <f t="shared" si="0"/>
        <v>936</v>
      </c>
      <c r="J27" s="16">
        <f t="shared" si="1"/>
        <v>1125</v>
      </c>
    </row>
    <row r="28" spans="1:10">
      <c r="A28" s="16" t="s">
        <v>120</v>
      </c>
      <c r="B28" s="16" t="s">
        <v>22</v>
      </c>
      <c r="C28" s="16" t="s">
        <v>58</v>
      </c>
      <c r="D28" s="16">
        <v>0</v>
      </c>
      <c r="E28" s="16">
        <v>179</v>
      </c>
      <c r="F28" s="16">
        <v>216</v>
      </c>
      <c r="G28" s="16">
        <v>276</v>
      </c>
      <c r="H28" s="16">
        <v>252</v>
      </c>
      <c r="I28" s="16">
        <f t="shared" si="0"/>
        <v>923</v>
      </c>
      <c r="J28" s="16">
        <f t="shared" si="1"/>
        <v>923</v>
      </c>
    </row>
    <row r="29" spans="1:10">
      <c r="A29" s="16" t="s">
        <v>121</v>
      </c>
      <c r="B29" s="16" t="s">
        <v>22</v>
      </c>
      <c r="C29" s="16" t="s">
        <v>37</v>
      </c>
      <c r="D29" s="16">
        <v>0</v>
      </c>
      <c r="E29" s="16">
        <v>0</v>
      </c>
      <c r="F29" s="16">
        <v>0</v>
      </c>
      <c r="G29" s="16">
        <v>425</v>
      </c>
      <c r="H29" s="16">
        <v>491</v>
      </c>
      <c r="I29" s="16">
        <f t="shared" si="0"/>
        <v>916</v>
      </c>
      <c r="J29" s="16">
        <f t="shared" si="1"/>
        <v>916</v>
      </c>
    </row>
    <row r="30" spans="1:10">
      <c r="A30" s="16" t="s">
        <v>122</v>
      </c>
      <c r="B30" s="16" t="s">
        <v>22</v>
      </c>
      <c r="C30" s="16" t="s">
        <v>60</v>
      </c>
      <c r="D30" s="16">
        <v>187</v>
      </c>
      <c r="E30" s="16">
        <v>151</v>
      </c>
      <c r="F30" s="16">
        <v>176</v>
      </c>
      <c r="G30" s="16">
        <v>254</v>
      </c>
      <c r="H30" s="16">
        <v>281</v>
      </c>
      <c r="I30" s="16">
        <f t="shared" si="0"/>
        <v>898</v>
      </c>
      <c r="J30" s="16">
        <f t="shared" si="1"/>
        <v>1049</v>
      </c>
    </row>
    <row r="31" spans="1:10">
      <c r="A31" s="16" t="s">
        <v>123</v>
      </c>
      <c r="B31" s="16" t="s">
        <v>22</v>
      </c>
      <c r="C31" s="16" t="s">
        <v>63</v>
      </c>
      <c r="D31" s="16">
        <v>351</v>
      </c>
      <c r="E31" s="16">
        <v>287</v>
      </c>
      <c r="F31" s="16">
        <v>0</v>
      </c>
      <c r="G31" s="16">
        <v>0</v>
      </c>
      <c r="H31" s="16">
        <v>250</v>
      </c>
      <c r="I31" s="16">
        <f t="shared" si="0"/>
        <v>888</v>
      </c>
      <c r="J31" s="16">
        <f t="shared" si="1"/>
        <v>888</v>
      </c>
    </row>
    <row r="32" spans="1:10">
      <c r="A32" s="16" t="s">
        <v>124</v>
      </c>
      <c r="B32" s="16" t="s">
        <v>22</v>
      </c>
      <c r="C32" s="16" t="s">
        <v>65</v>
      </c>
      <c r="D32" s="16">
        <v>288</v>
      </c>
      <c r="E32" s="16">
        <v>251</v>
      </c>
      <c r="F32" s="16">
        <v>0</v>
      </c>
      <c r="G32" s="16">
        <v>0</v>
      </c>
      <c r="H32" s="16">
        <v>250</v>
      </c>
      <c r="I32" s="16">
        <f t="shared" si="0"/>
        <v>789</v>
      </c>
      <c r="J32" s="16">
        <f t="shared" si="1"/>
        <v>789</v>
      </c>
    </row>
    <row r="33" spans="1:10">
      <c r="A33" s="16" t="s">
        <v>125</v>
      </c>
      <c r="B33" s="16" t="s">
        <v>22</v>
      </c>
      <c r="C33" s="16" t="s">
        <v>87</v>
      </c>
      <c r="D33" s="16">
        <v>253</v>
      </c>
      <c r="E33" s="16">
        <v>206</v>
      </c>
      <c r="F33" s="16">
        <v>299</v>
      </c>
      <c r="G33" s="16">
        <v>0</v>
      </c>
      <c r="H33" s="16">
        <v>0</v>
      </c>
      <c r="I33" s="16">
        <f t="shared" si="0"/>
        <v>758</v>
      </c>
      <c r="J33" s="16">
        <f t="shared" si="1"/>
        <v>758</v>
      </c>
    </row>
    <row r="34" spans="1:10">
      <c r="A34" s="16" t="s">
        <v>126</v>
      </c>
      <c r="B34" s="16" t="s">
        <v>22</v>
      </c>
      <c r="C34" s="16" t="s">
        <v>88</v>
      </c>
      <c r="D34" s="16">
        <v>250</v>
      </c>
      <c r="E34" s="16">
        <v>191</v>
      </c>
      <c r="F34" s="16">
        <v>203</v>
      </c>
      <c r="G34" s="16">
        <v>0</v>
      </c>
      <c r="H34" s="16">
        <v>0</v>
      </c>
      <c r="I34" s="16">
        <f t="shared" si="0"/>
        <v>644</v>
      </c>
      <c r="J34" s="16">
        <f t="shared" si="1"/>
        <v>644</v>
      </c>
    </row>
    <row r="35" spans="1:10">
      <c r="A35" s="16" t="s">
        <v>127</v>
      </c>
      <c r="B35" s="16" t="s">
        <v>22</v>
      </c>
      <c r="C35" s="16" t="s">
        <v>66</v>
      </c>
      <c r="D35" s="16">
        <v>108</v>
      </c>
      <c r="E35" s="16">
        <v>113</v>
      </c>
      <c r="F35" s="16">
        <v>154</v>
      </c>
      <c r="G35" s="16">
        <v>0</v>
      </c>
      <c r="H35" s="16">
        <v>254</v>
      </c>
      <c r="I35" s="16">
        <f t="shared" si="0"/>
        <v>629</v>
      </c>
      <c r="J35" s="16">
        <f t="shared" si="1"/>
        <v>629</v>
      </c>
    </row>
    <row r="36" spans="1:10">
      <c r="A36" s="16" t="s">
        <v>128</v>
      </c>
      <c r="B36" s="16" t="s">
        <v>22</v>
      </c>
      <c r="C36" s="16" t="s">
        <v>54</v>
      </c>
      <c r="D36" s="16">
        <v>0</v>
      </c>
      <c r="E36" s="16">
        <v>0</v>
      </c>
      <c r="F36" s="16">
        <v>291</v>
      </c>
      <c r="G36" s="16">
        <v>0</v>
      </c>
      <c r="H36" s="16">
        <v>320</v>
      </c>
      <c r="I36" s="16">
        <f t="shared" ref="I36:I67" si="2">SUM(D36:H36)-SMALL(D36:H36,1)</f>
        <v>611</v>
      </c>
      <c r="J36" s="16">
        <f t="shared" ref="J36:J53" si="3">SUM(D36:H36)</f>
        <v>611</v>
      </c>
    </row>
    <row r="37" spans="1:10">
      <c r="A37" s="16" t="s">
        <v>129</v>
      </c>
      <c r="B37" s="16" t="s">
        <v>22</v>
      </c>
      <c r="C37" s="16" t="s">
        <v>83</v>
      </c>
      <c r="D37" s="16">
        <v>0</v>
      </c>
      <c r="E37" s="16">
        <v>170</v>
      </c>
      <c r="F37" s="16">
        <v>173</v>
      </c>
      <c r="G37" s="16">
        <v>250</v>
      </c>
      <c r="H37" s="16">
        <v>0</v>
      </c>
      <c r="I37" s="16">
        <f t="shared" si="2"/>
        <v>593</v>
      </c>
      <c r="J37" s="16">
        <f t="shared" si="3"/>
        <v>593</v>
      </c>
    </row>
    <row r="38" spans="1:10">
      <c r="A38" s="16" t="s">
        <v>130</v>
      </c>
      <c r="B38" s="16" t="s">
        <v>22</v>
      </c>
      <c r="C38" s="16" t="s">
        <v>74</v>
      </c>
      <c r="D38" s="16">
        <v>0</v>
      </c>
      <c r="E38" s="16">
        <v>151</v>
      </c>
      <c r="F38" s="16">
        <v>0</v>
      </c>
      <c r="G38" s="16">
        <v>186</v>
      </c>
      <c r="H38" s="16">
        <v>152</v>
      </c>
      <c r="I38" s="16">
        <f t="shared" si="2"/>
        <v>489</v>
      </c>
      <c r="J38" s="16">
        <f t="shared" si="3"/>
        <v>489</v>
      </c>
    </row>
    <row r="39" spans="1:10">
      <c r="A39" s="16" t="s">
        <v>131</v>
      </c>
      <c r="B39" s="16" t="s">
        <v>22</v>
      </c>
      <c r="C39" s="16" t="s">
        <v>57</v>
      </c>
      <c r="D39" s="16">
        <v>0</v>
      </c>
      <c r="E39" s="16">
        <v>0</v>
      </c>
      <c r="F39" s="16">
        <v>190</v>
      </c>
      <c r="G39" s="16">
        <v>0</v>
      </c>
      <c r="H39" s="16">
        <v>295</v>
      </c>
      <c r="I39" s="16">
        <f t="shared" si="2"/>
        <v>485</v>
      </c>
      <c r="J39" s="16">
        <f t="shared" si="3"/>
        <v>485</v>
      </c>
    </row>
    <row r="40" spans="1:10">
      <c r="A40" s="16" t="s">
        <v>132</v>
      </c>
      <c r="B40" s="16" t="s">
        <v>23</v>
      </c>
      <c r="C40" s="16" t="s">
        <v>71</v>
      </c>
      <c r="D40" s="16">
        <v>0</v>
      </c>
      <c r="E40" s="16">
        <v>82</v>
      </c>
      <c r="F40" s="16">
        <v>0</v>
      </c>
      <c r="G40" s="16">
        <v>150</v>
      </c>
      <c r="H40" s="16">
        <v>188</v>
      </c>
      <c r="I40" s="16">
        <f t="shared" si="2"/>
        <v>420</v>
      </c>
      <c r="J40" s="16">
        <f t="shared" si="3"/>
        <v>420</v>
      </c>
    </row>
    <row r="41" spans="1:10">
      <c r="A41" s="16" t="s">
        <v>133</v>
      </c>
      <c r="B41" s="16" t="s">
        <v>23</v>
      </c>
      <c r="C41" s="16" t="s">
        <v>43</v>
      </c>
      <c r="D41" s="16">
        <v>0</v>
      </c>
      <c r="E41" s="16">
        <v>0</v>
      </c>
      <c r="F41" s="16">
        <v>0</v>
      </c>
      <c r="G41" s="16">
        <v>0</v>
      </c>
      <c r="H41" s="16">
        <v>409</v>
      </c>
      <c r="I41" s="16">
        <f t="shared" si="2"/>
        <v>409</v>
      </c>
      <c r="J41" s="16">
        <f t="shared" si="3"/>
        <v>409</v>
      </c>
    </row>
    <row r="42" spans="1:10">
      <c r="A42" s="16" t="s">
        <v>134</v>
      </c>
      <c r="B42" s="16" t="s">
        <v>23</v>
      </c>
      <c r="C42" s="16" t="s">
        <v>69</v>
      </c>
      <c r="D42" s="16">
        <v>0</v>
      </c>
      <c r="E42" s="16">
        <v>0</v>
      </c>
      <c r="F42" s="16">
        <v>0</v>
      </c>
      <c r="G42" s="16">
        <v>204</v>
      </c>
      <c r="H42" s="16">
        <v>203</v>
      </c>
      <c r="I42" s="16">
        <f t="shared" si="2"/>
        <v>407</v>
      </c>
      <c r="J42" s="16">
        <f t="shared" si="3"/>
        <v>407</v>
      </c>
    </row>
    <row r="43" spans="1:10">
      <c r="A43" s="16" t="s">
        <v>135</v>
      </c>
      <c r="B43" s="16" t="s">
        <v>23</v>
      </c>
      <c r="C43" s="16" t="s">
        <v>146</v>
      </c>
      <c r="D43" s="16">
        <v>0</v>
      </c>
      <c r="E43" s="16">
        <v>0</v>
      </c>
      <c r="F43" s="16">
        <v>150</v>
      </c>
      <c r="G43" s="16">
        <v>0</v>
      </c>
      <c r="H43" s="16">
        <v>255</v>
      </c>
      <c r="I43" s="16">
        <f t="shared" si="2"/>
        <v>405</v>
      </c>
      <c r="J43" s="16">
        <f t="shared" si="3"/>
        <v>405</v>
      </c>
    </row>
    <row r="44" spans="1:10">
      <c r="A44" s="16" t="s">
        <v>136</v>
      </c>
      <c r="B44" s="16" t="s">
        <v>23</v>
      </c>
      <c r="C44" s="16" t="s">
        <v>84</v>
      </c>
      <c r="D44" s="16">
        <v>84</v>
      </c>
      <c r="E44" s="16">
        <v>103</v>
      </c>
      <c r="F44" s="16">
        <v>0</v>
      </c>
      <c r="G44" s="16">
        <v>216</v>
      </c>
      <c r="H44" s="16">
        <v>0</v>
      </c>
      <c r="I44" s="16">
        <f t="shared" si="2"/>
        <v>403</v>
      </c>
      <c r="J44" s="16">
        <f t="shared" si="3"/>
        <v>403</v>
      </c>
    </row>
    <row r="45" spans="1:10">
      <c r="A45" s="16" t="s">
        <v>137</v>
      </c>
      <c r="B45" s="16" t="s">
        <v>23</v>
      </c>
      <c r="C45" s="16" t="s">
        <v>45</v>
      </c>
      <c r="D45" s="16">
        <v>0</v>
      </c>
      <c r="E45" s="16">
        <v>0</v>
      </c>
      <c r="F45" s="16">
        <v>0</v>
      </c>
      <c r="G45" s="16">
        <v>0</v>
      </c>
      <c r="H45" s="16">
        <v>390</v>
      </c>
      <c r="I45" s="16">
        <f t="shared" si="2"/>
        <v>390</v>
      </c>
      <c r="J45" s="16">
        <f t="shared" si="3"/>
        <v>390</v>
      </c>
    </row>
    <row r="46" spans="1:10">
      <c r="A46" s="16" t="s">
        <v>138</v>
      </c>
      <c r="B46" s="16" t="s">
        <v>23</v>
      </c>
      <c r="C46" s="16" t="s">
        <v>76</v>
      </c>
      <c r="D46" s="16">
        <v>0</v>
      </c>
      <c r="E46" s="16">
        <v>0</v>
      </c>
      <c r="F46" s="16">
        <v>0</v>
      </c>
      <c r="G46" s="16">
        <v>194</v>
      </c>
      <c r="H46" s="16">
        <v>150</v>
      </c>
      <c r="I46" s="16">
        <f t="shared" si="2"/>
        <v>344</v>
      </c>
      <c r="J46" s="16">
        <f t="shared" si="3"/>
        <v>344</v>
      </c>
    </row>
    <row r="47" spans="1:10">
      <c r="A47" s="16" t="s">
        <v>139</v>
      </c>
      <c r="B47" s="16" t="s">
        <v>23</v>
      </c>
      <c r="C47" s="16" t="s">
        <v>89</v>
      </c>
      <c r="D47" s="16">
        <v>93</v>
      </c>
      <c r="E47" s="16">
        <v>85</v>
      </c>
      <c r="F47" s="16">
        <v>150</v>
      </c>
      <c r="G47" s="16">
        <v>0</v>
      </c>
      <c r="H47" s="16">
        <v>0</v>
      </c>
      <c r="I47" s="16">
        <f t="shared" si="2"/>
        <v>328</v>
      </c>
      <c r="J47" s="16">
        <f t="shared" si="3"/>
        <v>328</v>
      </c>
    </row>
    <row r="48" spans="1:10">
      <c r="A48" s="16" t="s">
        <v>140</v>
      </c>
      <c r="B48" s="16" t="s">
        <v>23</v>
      </c>
      <c r="C48" s="16" t="s">
        <v>68</v>
      </c>
      <c r="D48" s="16">
        <v>0</v>
      </c>
      <c r="E48" s="16">
        <v>0</v>
      </c>
      <c r="F48" s="16">
        <v>0</v>
      </c>
      <c r="G48" s="16">
        <v>0</v>
      </c>
      <c r="H48" s="16">
        <v>219</v>
      </c>
      <c r="I48" s="16">
        <f t="shared" si="2"/>
        <v>219</v>
      </c>
      <c r="J48" s="16">
        <f t="shared" si="3"/>
        <v>219</v>
      </c>
    </row>
    <row r="49" spans="1:10">
      <c r="A49" s="16" t="s">
        <v>141</v>
      </c>
      <c r="B49" s="16" t="s">
        <v>23</v>
      </c>
      <c r="C49" s="16" t="s">
        <v>70</v>
      </c>
      <c r="D49" s="16">
        <v>0</v>
      </c>
      <c r="E49" s="16">
        <v>0</v>
      </c>
      <c r="F49" s="16">
        <v>0</v>
      </c>
      <c r="G49" s="16">
        <v>0</v>
      </c>
      <c r="H49" s="16">
        <v>189</v>
      </c>
      <c r="I49" s="16">
        <f t="shared" si="2"/>
        <v>189</v>
      </c>
      <c r="J49" s="16">
        <f t="shared" si="3"/>
        <v>189</v>
      </c>
    </row>
    <row r="50" spans="1:10">
      <c r="A50" s="16" t="s">
        <v>142</v>
      </c>
      <c r="B50" s="16" t="s">
        <v>23</v>
      </c>
      <c r="C50" s="16" t="s">
        <v>73</v>
      </c>
      <c r="D50" s="16">
        <v>0</v>
      </c>
      <c r="E50" s="16">
        <v>0</v>
      </c>
      <c r="F50" s="16">
        <v>0</v>
      </c>
      <c r="G50" s="16">
        <v>0</v>
      </c>
      <c r="H50" s="16">
        <v>180</v>
      </c>
      <c r="I50" s="16">
        <f t="shared" si="2"/>
        <v>180</v>
      </c>
      <c r="J50" s="16">
        <f t="shared" si="3"/>
        <v>180</v>
      </c>
    </row>
    <row r="51" spans="1:10">
      <c r="A51" s="16" t="s">
        <v>143</v>
      </c>
      <c r="B51" s="16" t="s">
        <v>23</v>
      </c>
      <c r="C51" s="16" t="s">
        <v>72</v>
      </c>
      <c r="D51" s="16">
        <v>0</v>
      </c>
      <c r="E51" s="16">
        <v>0</v>
      </c>
      <c r="F51" s="16">
        <v>0</v>
      </c>
      <c r="G51" s="16">
        <v>0</v>
      </c>
      <c r="H51" s="16">
        <v>180</v>
      </c>
      <c r="I51" s="16">
        <f t="shared" si="2"/>
        <v>180</v>
      </c>
      <c r="J51" s="16">
        <f t="shared" si="3"/>
        <v>180</v>
      </c>
    </row>
    <row r="52" spans="1:10">
      <c r="A52" s="16" t="s">
        <v>144</v>
      </c>
      <c r="B52" s="16" t="s">
        <v>23</v>
      </c>
      <c r="C52" s="16" t="s">
        <v>75</v>
      </c>
      <c r="D52" s="16">
        <v>0</v>
      </c>
      <c r="E52" s="16">
        <v>0</v>
      </c>
      <c r="F52" s="16">
        <v>0</v>
      </c>
      <c r="G52" s="16">
        <v>0</v>
      </c>
      <c r="H52" s="16">
        <v>152</v>
      </c>
      <c r="I52" s="16">
        <f t="shared" si="2"/>
        <v>152</v>
      </c>
      <c r="J52" s="16">
        <f t="shared" si="3"/>
        <v>152</v>
      </c>
    </row>
    <row r="53" spans="1:10">
      <c r="A53" s="16" t="s">
        <v>145</v>
      </c>
      <c r="B53" s="16" t="s">
        <v>23</v>
      </c>
      <c r="C53" s="16" t="s">
        <v>92</v>
      </c>
      <c r="D53" s="16">
        <v>0</v>
      </c>
      <c r="E53" s="16">
        <v>151</v>
      </c>
      <c r="F53" s="16">
        <v>0</v>
      </c>
      <c r="G53" s="16">
        <v>0</v>
      </c>
      <c r="H53" s="16">
        <v>0</v>
      </c>
      <c r="I53" s="16">
        <f t="shared" si="2"/>
        <v>151</v>
      </c>
      <c r="J53" s="16">
        <f t="shared" si="3"/>
        <v>151</v>
      </c>
    </row>
  </sheetData>
  <autoFilter ref="A3:J3"/>
  <mergeCells count="5">
    <mergeCell ref="C1:C2"/>
    <mergeCell ref="D1:H1"/>
    <mergeCell ref="I1:J1"/>
    <mergeCell ref="A1:A2"/>
    <mergeCell ref="B1:B2"/>
  </mergeCells>
  <phoneticPr fontId="3" type="noConversion"/>
  <pageMargins left="0.51181102362204722" right="0.51181102362204722" top="0.78740157480314965" bottom="0.78740157480314965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5"/>
  <sheetViews>
    <sheetView topLeftCell="A13" workbookViewId="0">
      <selection activeCell="A52" sqref="A52"/>
    </sheetView>
  </sheetViews>
  <sheetFormatPr defaultRowHeight="14.25"/>
  <cols>
    <col min="1" max="1" width="49.75" bestFit="1" customWidth="1"/>
    <col min="2" max="2" width="20.125" bestFit="1" customWidth="1"/>
    <col min="3" max="3" width="5" bestFit="1" customWidth="1"/>
    <col min="4" max="5" width="6" bestFit="1" customWidth="1"/>
    <col min="6" max="6" width="10.75" bestFit="1" customWidth="1"/>
  </cols>
  <sheetData>
    <row r="3" spans="1:6">
      <c r="A3" s="13" t="s">
        <v>80</v>
      </c>
      <c r="B3" s="13" t="s">
        <v>77</v>
      </c>
    </row>
    <row r="4" spans="1:6">
      <c r="A4" s="13" t="s">
        <v>79</v>
      </c>
      <c r="B4" t="s">
        <v>90</v>
      </c>
      <c r="C4" t="s">
        <v>85</v>
      </c>
      <c r="D4" t="s">
        <v>81</v>
      </c>
      <c r="E4" t="s">
        <v>12</v>
      </c>
      <c r="F4" t="s">
        <v>78</v>
      </c>
    </row>
    <row r="5" spans="1:6">
      <c r="A5" s="14" t="s">
        <v>11</v>
      </c>
      <c r="B5" s="15">
        <v>523</v>
      </c>
      <c r="C5" s="15">
        <v>518</v>
      </c>
      <c r="D5" s="15">
        <v>519</v>
      </c>
      <c r="E5" s="15">
        <v>520</v>
      </c>
      <c r="F5" s="15">
        <v>2080</v>
      </c>
    </row>
    <row r="6" spans="1:6">
      <c r="A6" s="14" t="s">
        <v>35</v>
      </c>
      <c r="B6" s="15">
        <v>421</v>
      </c>
      <c r="C6" s="15">
        <v>510</v>
      </c>
      <c r="D6" s="15">
        <v>505</v>
      </c>
      <c r="E6" s="15">
        <v>506</v>
      </c>
      <c r="F6" s="15">
        <v>1942</v>
      </c>
    </row>
    <row r="7" spans="1:6">
      <c r="A7" s="14" t="s">
        <v>40</v>
      </c>
      <c r="B7" s="15">
        <v>455</v>
      </c>
      <c r="C7" s="15">
        <v>456</v>
      </c>
      <c r="D7" s="15">
        <v>485</v>
      </c>
      <c r="E7" s="15">
        <v>456</v>
      </c>
      <c r="F7" s="15">
        <v>1852</v>
      </c>
    </row>
    <row r="8" spans="1:6">
      <c r="A8" s="14" t="s">
        <v>42</v>
      </c>
      <c r="B8" s="15">
        <v>493</v>
      </c>
      <c r="C8" s="15">
        <v>489</v>
      </c>
      <c r="D8" s="15">
        <v>452</v>
      </c>
      <c r="E8" s="15">
        <v>417</v>
      </c>
      <c r="F8" s="15">
        <v>1851</v>
      </c>
    </row>
    <row r="9" spans="1:6">
      <c r="A9" s="14" t="s">
        <v>39</v>
      </c>
      <c r="B9" s="15">
        <v>357</v>
      </c>
      <c r="C9" s="15">
        <v>419</v>
      </c>
      <c r="D9" s="15">
        <v>491</v>
      </c>
      <c r="E9" s="15">
        <v>450</v>
      </c>
      <c r="F9" s="15">
        <v>1717</v>
      </c>
    </row>
    <row r="10" spans="1:6">
      <c r="A10" s="14" t="s">
        <v>47</v>
      </c>
      <c r="B10" s="15">
        <v>456</v>
      </c>
      <c r="C10" s="15">
        <v>452</v>
      </c>
      <c r="D10" s="15">
        <v>391</v>
      </c>
      <c r="E10" s="15">
        <v>383</v>
      </c>
      <c r="F10" s="15">
        <v>1682</v>
      </c>
    </row>
    <row r="11" spans="1:6">
      <c r="A11" s="14" t="s">
        <v>53</v>
      </c>
      <c r="B11" s="15">
        <v>403</v>
      </c>
      <c r="C11" s="15">
        <v>450</v>
      </c>
      <c r="D11" s="15">
        <v>355</v>
      </c>
      <c r="E11" s="15">
        <v>354</v>
      </c>
      <c r="F11" s="15">
        <v>1562</v>
      </c>
    </row>
    <row r="12" spans="1:6">
      <c r="A12" s="14" t="s">
        <v>50</v>
      </c>
      <c r="B12" s="15">
        <v>355</v>
      </c>
      <c r="C12" s="15">
        <v>399</v>
      </c>
      <c r="D12" s="15">
        <v>451</v>
      </c>
      <c r="E12" s="15">
        <v>356</v>
      </c>
      <c r="F12" s="15">
        <v>1561</v>
      </c>
    </row>
    <row r="13" spans="1:6">
      <c r="A13" s="14" t="s">
        <v>46</v>
      </c>
      <c r="B13" s="15">
        <v>392</v>
      </c>
      <c r="C13" s="15">
        <v>350</v>
      </c>
      <c r="D13" s="15">
        <v>387</v>
      </c>
      <c r="E13" s="15">
        <v>393</v>
      </c>
      <c r="F13" s="15">
        <v>1522</v>
      </c>
    </row>
    <row r="14" spans="1:6">
      <c r="A14" s="14" t="s">
        <v>38</v>
      </c>
      <c r="B14" s="15">
        <v>490</v>
      </c>
      <c r="C14" s="15"/>
      <c r="D14" s="15">
        <v>457</v>
      </c>
      <c r="E14" s="15">
        <v>485</v>
      </c>
      <c r="F14" s="15">
        <v>1432</v>
      </c>
    </row>
    <row r="15" spans="1:6">
      <c r="A15" s="14" t="s">
        <v>51</v>
      </c>
      <c r="B15" s="15">
        <v>287</v>
      </c>
      <c r="C15" s="15">
        <v>312</v>
      </c>
      <c r="D15" s="15">
        <v>375</v>
      </c>
      <c r="E15" s="15">
        <v>356</v>
      </c>
      <c r="F15" s="15">
        <v>1330</v>
      </c>
    </row>
    <row r="16" spans="1:6">
      <c r="A16" s="14" t="s">
        <v>41</v>
      </c>
      <c r="B16" s="15">
        <v>450</v>
      </c>
      <c r="C16" s="15"/>
      <c r="D16" s="15">
        <v>411</v>
      </c>
      <c r="E16" s="15">
        <v>452</v>
      </c>
      <c r="F16" s="15">
        <v>1313</v>
      </c>
    </row>
    <row r="17" spans="1:6">
      <c r="A17" s="14" t="s">
        <v>62</v>
      </c>
      <c r="B17" s="15">
        <v>301</v>
      </c>
      <c r="C17" s="15">
        <v>351</v>
      </c>
      <c r="D17" s="15">
        <v>350</v>
      </c>
      <c r="E17" s="15">
        <v>276</v>
      </c>
      <c r="F17" s="15">
        <v>1278</v>
      </c>
    </row>
    <row r="18" spans="1:6">
      <c r="A18" s="14" t="s">
        <v>56</v>
      </c>
      <c r="B18" s="15">
        <v>353</v>
      </c>
      <c r="C18" s="15">
        <v>291</v>
      </c>
      <c r="D18" s="15">
        <v>275</v>
      </c>
      <c r="E18" s="15">
        <v>301</v>
      </c>
      <c r="F18" s="15">
        <v>1220</v>
      </c>
    </row>
    <row r="19" spans="1:6">
      <c r="A19" s="14" t="s">
        <v>55</v>
      </c>
      <c r="B19" s="15">
        <v>352</v>
      </c>
      <c r="C19" s="15">
        <v>250</v>
      </c>
      <c r="D19" s="15">
        <v>293</v>
      </c>
      <c r="E19" s="15">
        <v>308</v>
      </c>
      <c r="F19" s="15">
        <v>1203</v>
      </c>
    </row>
    <row r="20" spans="1:6">
      <c r="A20" s="14" t="s">
        <v>82</v>
      </c>
      <c r="B20" s="15">
        <v>392</v>
      </c>
      <c r="C20" s="15">
        <v>391</v>
      </c>
      <c r="D20" s="15">
        <v>354</v>
      </c>
      <c r="E20" s="15"/>
      <c r="F20" s="15">
        <v>1137</v>
      </c>
    </row>
    <row r="21" spans="1:6">
      <c r="A21" s="14" t="s">
        <v>49</v>
      </c>
      <c r="B21" s="15">
        <v>216</v>
      </c>
      <c r="C21" s="15">
        <v>252</v>
      </c>
      <c r="D21" s="15">
        <v>315</v>
      </c>
      <c r="E21" s="15">
        <v>350</v>
      </c>
      <c r="F21" s="15">
        <v>1133</v>
      </c>
    </row>
    <row r="22" spans="1:6">
      <c r="A22" s="14" t="s">
        <v>59</v>
      </c>
      <c r="B22" s="15"/>
      <c r="C22" s="15">
        <v>385</v>
      </c>
      <c r="D22" s="15">
        <v>351</v>
      </c>
      <c r="E22" s="15">
        <v>277</v>
      </c>
      <c r="F22" s="15">
        <v>1013</v>
      </c>
    </row>
    <row r="23" spans="1:6">
      <c r="A23" s="14" t="s">
        <v>52</v>
      </c>
      <c r="B23" s="15">
        <v>317</v>
      </c>
      <c r="C23" s="15"/>
      <c r="D23" s="15">
        <v>302</v>
      </c>
      <c r="E23" s="15">
        <v>351</v>
      </c>
      <c r="F23" s="15">
        <v>970</v>
      </c>
    </row>
    <row r="24" spans="1:6">
      <c r="A24" s="14" t="s">
        <v>67</v>
      </c>
      <c r="B24" s="15">
        <v>190</v>
      </c>
      <c r="C24" s="15">
        <v>195</v>
      </c>
      <c r="D24" s="15">
        <v>295</v>
      </c>
      <c r="E24" s="15">
        <v>256</v>
      </c>
      <c r="F24" s="15">
        <v>936</v>
      </c>
    </row>
    <row r="25" spans="1:6">
      <c r="A25" s="14" t="s">
        <v>86</v>
      </c>
      <c r="B25" s="15">
        <v>452</v>
      </c>
      <c r="C25" s="15">
        <v>480</v>
      </c>
      <c r="D25" s="15"/>
      <c r="E25" s="15"/>
      <c r="F25" s="15">
        <v>932</v>
      </c>
    </row>
    <row r="26" spans="1:6">
      <c r="A26" s="14" t="s">
        <v>58</v>
      </c>
      <c r="B26" s="15">
        <v>179</v>
      </c>
      <c r="C26" s="15">
        <v>216</v>
      </c>
      <c r="D26" s="15">
        <v>276</v>
      </c>
      <c r="E26" s="15">
        <v>252</v>
      </c>
      <c r="F26" s="15">
        <v>923</v>
      </c>
    </row>
    <row r="27" spans="1:6">
      <c r="A27" s="14" t="s">
        <v>37</v>
      </c>
      <c r="B27" s="15"/>
      <c r="C27" s="15"/>
      <c r="D27" s="15">
        <v>425</v>
      </c>
      <c r="E27" s="15">
        <v>491</v>
      </c>
      <c r="F27" s="15">
        <v>916</v>
      </c>
    </row>
    <row r="28" spans="1:6">
      <c r="A28" s="14" t="s">
        <v>60</v>
      </c>
      <c r="B28" s="15">
        <v>151</v>
      </c>
      <c r="C28" s="15">
        <v>176</v>
      </c>
      <c r="D28" s="15">
        <v>254</v>
      </c>
      <c r="E28" s="15">
        <v>281</v>
      </c>
      <c r="F28" s="15">
        <v>862</v>
      </c>
    </row>
    <row r="29" spans="1:6">
      <c r="A29" s="14" t="s">
        <v>61</v>
      </c>
      <c r="B29" s="15">
        <v>252</v>
      </c>
      <c r="C29" s="15"/>
      <c r="D29" s="15">
        <v>250</v>
      </c>
      <c r="E29" s="15">
        <v>280</v>
      </c>
      <c r="F29" s="15">
        <v>782</v>
      </c>
    </row>
    <row r="30" spans="1:6">
      <c r="A30" s="14" t="s">
        <v>48</v>
      </c>
      <c r="B30" s="15"/>
      <c r="C30" s="15"/>
      <c r="D30" s="15">
        <v>376</v>
      </c>
      <c r="E30" s="15">
        <v>381</v>
      </c>
      <c r="F30" s="15">
        <v>757</v>
      </c>
    </row>
    <row r="31" spans="1:6">
      <c r="A31" s="14" t="s">
        <v>54</v>
      </c>
      <c r="B31" s="15"/>
      <c r="C31" s="15">
        <v>291</v>
      </c>
      <c r="D31" s="15"/>
      <c r="E31" s="15">
        <v>320</v>
      </c>
      <c r="F31" s="15">
        <v>611</v>
      </c>
    </row>
    <row r="32" spans="1:6">
      <c r="A32" s="14" t="s">
        <v>83</v>
      </c>
      <c r="B32" s="15">
        <v>170</v>
      </c>
      <c r="C32" s="15">
        <v>173</v>
      </c>
      <c r="D32" s="15">
        <v>250</v>
      </c>
      <c r="E32" s="15"/>
      <c r="F32" s="15">
        <v>593</v>
      </c>
    </row>
    <row r="33" spans="1:6">
      <c r="A33" s="14" t="s">
        <v>63</v>
      </c>
      <c r="B33" s="15">
        <v>287</v>
      </c>
      <c r="C33" s="15"/>
      <c r="D33" s="15"/>
      <c r="E33" s="15">
        <v>250</v>
      </c>
      <c r="F33" s="15">
        <v>537</v>
      </c>
    </row>
    <row r="34" spans="1:6">
      <c r="A34" s="14" t="s">
        <v>66</v>
      </c>
      <c r="B34" s="15">
        <v>113</v>
      </c>
      <c r="C34" s="15">
        <v>154</v>
      </c>
      <c r="D34" s="15"/>
      <c r="E34" s="15">
        <v>254</v>
      </c>
      <c r="F34" s="15">
        <v>521</v>
      </c>
    </row>
    <row r="35" spans="1:6">
      <c r="A35" s="14" t="s">
        <v>91</v>
      </c>
      <c r="B35" s="15">
        <v>506</v>
      </c>
      <c r="C35" s="15"/>
      <c r="D35" s="15"/>
      <c r="E35" s="15"/>
      <c r="F35" s="15">
        <v>506</v>
      </c>
    </row>
    <row r="36" spans="1:6">
      <c r="A36" s="14" t="s">
        <v>87</v>
      </c>
      <c r="B36" s="15">
        <v>206</v>
      </c>
      <c r="C36" s="15">
        <v>299</v>
      </c>
      <c r="D36" s="15"/>
      <c r="E36" s="15"/>
      <c r="F36" s="15">
        <v>505</v>
      </c>
    </row>
    <row r="37" spans="1:6">
      <c r="A37" s="14" t="s">
        <v>65</v>
      </c>
      <c r="B37" s="15">
        <v>251</v>
      </c>
      <c r="C37" s="15"/>
      <c r="D37" s="15"/>
      <c r="E37" s="15">
        <v>250</v>
      </c>
      <c r="F37" s="15">
        <v>501</v>
      </c>
    </row>
    <row r="38" spans="1:6">
      <c r="A38" s="14" t="s">
        <v>74</v>
      </c>
      <c r="B38" s="15">
        <v>151</v>
      </c>
      <c r="C38" s="15"/>
      <c r="D38" s="15">
        <v>186</v>
      </c>
      <c r="E38" s="15">
        <v>152</v>
      </c>
      <c r="F38" s="15">
        <v>489</v>
      </c>
    </row>
    <row r="39" spans="1:6">
      <c r="A39" s="14" t="s">
        <v>57</v>
      </c>
      <c r="B39" s="15"/>
      <c r="C39" s="15">
        <v>190</v>
      </c>
      <c r="D39" s="15"/>
      <c r="E39" s="15">
        <v>295</v>
      </c>
      <c r="F39" s="15">
        <v>485</v>
      </c>
    </row>
    <row r="40" spans="1:6">
      <c r="A40" s="14" t="s">
        <v>71</v>
      </c>
      <c r="B40" s="15">
        <v>82</v>
      </c>
      <c r="C40" s="15"/>
      <c r="D40" s="15">
        <v>150</v>
      </c>
      <c r="E40" s="15">
        <v>188</v>
      </c>
      <c r="F40" s="15">
        <v>420</v>
      </c>
    </row>
    <row r="41" spans="1:6">
      <c r="A41" s="14" t="s">
        <v>43</v>
      </c>
      <c r="B41" s="15"/>
      <c r="C41" s="15"/>
      <c r="D41" s="15"/>
      <c r="E41" s="15">
        <v>409</v>
      </c>
      <c r="F41" s="15">
        <v>409</v>
      </c>
    </row>
    <row r="42" spans="1:6">
      <c r="A42" s="14" t="s">
        <v>69</v>
      </c>
      <c r="B42" s="15"/>
      <c r="C42" s="15"/>
      <c r="D42" s="15">
        <v>204</v>
      </c>
      <c r="E42" s="15">
        <v>203</v>
      </c>
      <c r="F42" s="15">
        <v>407</v>
      </c>
    </row>
    <row r="43" spans="1:6">
      <c r="A43" s="14" t="s">
        <v>64</v>
      </c>
      <c r="B43" s="15"/>
      <c r="C43" s="15">
        <v>150</v>
      </c>
      <c r="D43" s="15"/>
      <c r="E43" s="15">
        <v>255</v>
      </c>
      <c r="F43" s="15">
        <v>405</v>
      </c>
    </row>
    <row r="44" spans="1:6">
      <c r="A44" s="14" t="s">
        <v>88</v>
      </c>
      <c r="B44" s="15">
        <v>191</v>
      </c>
      <c r="C44" s="15">
        <v>203</v>
      </c>
      <c r="D44" s="15"/>
      <c r="E44" s="15"/>
      <c r="F44" s="15">
        <v>394</v>
      </c>
    </row>
    <row r="45" spans="1:6">
      <c r="A45" s="14" t="s">
        <v>45</v>
      </c>
      <c r="B45" s="15"/>
      <c r="C45" s="15"/>
      <c r="D45" s="15"/>
      <c r="E45" s="15">
        <v>390</v>
      </c>
      <c r="F45" s="15">
        <v>390</v>
      </c>
    </row>
    <row r="46" spans="1:6">
      <c r="A46" s="14" t="s">
        <v>76</v>
      </c>
      <c r="B46" s="15"/>
      <c r="C46" s="15"/>
      <c r="D46" s="15">
        <v>194</v>
      </c>
      <c r="E46" s="15">
        <v>150</v>
      </c>
      <c r="F46" s="15">
        <v>344</v>
      </c>
    </row>
    <row r="47" spans="1:6">
      <c r="A47" s="14" t="s">
        <v>84</v>
      </c>
      <c r="B47" s="15">
        <v>103</v>
      </c>
      <c r="C47" s="15"/>
      <c r="D47" s="15">
        <v>216</v>
      </c>
      <c r="E47" s="15"/>
      <c r="F47" s="15">
        <v>319</v>
      </c>
    </row>
    <row r="48" spans="1:6">
      <c r="A48" s="14" t="s">
        <v>89</v>
      </c>
      <c r="B48" s="15">
        <v>85</v>
      </c>
      <c r="C48" s="15">
        <v>150</v>
      </c>
      <c r="D48" s="15"/>
      <c r="E48" s="15"/>
      <c r="F48" s="15">
        <v>235</v>
      </c>
    </row>
    <row r="49" spans="1:6">
      <c r="A49" s="14" t="s">
        <v>68</v>
      </c>
      <c r="B49" s="15"/>
      <c r="C49" s="15"/>
      <c r="D49" s="15"/>
      <c r="E49" s="15">
        <v>219</v>
      </c>
      <c r="F49" s="15">
        <v>219</v>
      </c>
    </row>
    <row r="50" spans="1:6">
      <c r="A50" s="14" t="s">
        <v>70</v>
      </c>
      <c r="B50" s="15"/>
      <c r="C50" s="15"/>
      <c r="D50" s="15"/>
      <c r="E50" s="15">
        <v>189</v>
      </c>
      <c r="F50" s="15">
        <v>189</v>
      </c>
    </row>
    <row r="51" spans="1:6">
      <c r="A51" s="14" t="s">
        <v>73</v>
      </c>
      <c r="B51" s="15"/>
      <c r="C51" s="15"/>
      <c r="D51" s="15"/>
      <c r="E51" s="15">
        <v>180</v>
      </c>
      <c r="F51" s="15">
        <v>180</v>
      </c>
    </row>
    <row r="52" spans="1:6">
      <c r="A52" s="14" t="s">
        <v>72</v>
      </c>
      <c r="B52" s="15"/>
      <c r="C52" s="15"/>
      <c r="D52" s="15"/>
      <c r="E52" s="15">
        <v>180</v>
      </c>
      <c r="F52" s="15">
        <v>180</v>
      </c>
    </row>
    <row r="53" spans="1:6">
      <c r="A53" s="14" t="s">
        <v>75</v>
      </c>
      <c r="B53" s="15"/>
      <c r="C53" s="15"/>
      <c r="D53" s="15"/>
      <c r="E53" s="15">
        <v>152</v>
      </c>
      <c r="F53" s="15">
        <v>152</v>
      </c>
    </row>
    <row r="54" spans="1:6">
      <c r="A54" s="14" t="s">
        <v>92</v>
      </c>
      <c r="B54" s="15">
        <v>151</v>
      </c>
      <c r="C54" s="15"/>
      <c r="D54" s="15"/>
      <c r="E54" s="15"/>
      <c r="F54" s="15">
        <v>151</v>
      </c>
    </row>
    <row r="55" spans="1:6">
      <c r="A55" s="14" t="s">
        <v>78</v>
      </c>
      <c r="B55" s="15">
        <v>10533</v>
      </c>
      <c r="C55" s="15">
        <v>8952</v>
      </c>
      <c r="D55" s="15">
        <v>10595</v>
      </c>
      <c r="E55" s="15">
        <v>12968</v>
      </c>
      <c r="F55" s="15">
        <v>43048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6"/>
  <sheetViews>
    <sheetView zoomScale="70" zoomScaleNormal="70" workbookViewId="0">
      <selection activeCell="C7" sqref="C7"/>
    </sheetView>
  </sheetViews>
  <sheetFormatPr defaultColWidth="35.625" defaultRowHeight="14.25" outlineLevelCol="1"/>
  <cols>
    <col min="1" max="1" width="57.875" style="2" bestFit="1" customWidth="1"/>
    <col min="2" max="2" width="16" style="2" bestFit="1" customWidth="1"/>
    <col min="3" max="3" width="17.125" style="2" bestFit="1" customWidth="1"/>
    <col min="4" max="4" width="23.125" style="2" bestFit="1" customWidth="1"/>
    <col min="5" max="5" width="25.875" style="2" customWidth="1" outlineLevel="1"/>
    <col min="6" max="6" width="25.375" style="2" customWidth="1" outlineLevel="1"/>
    <col min="7" max="7" width="25.875" style="2" customWidth="1" outlineLevel="1"/>
    <col min="8" max="8" width="27.75" style="2" customWidth="1" outlineLevel="1"/>
    <col min="9" max="9" width="27.25" style="2" customWidth="1" outlineLevel="1"/>
    <col min="10" max="10" width="27.75" style="2" customWidth="1" outlineLevel="1"/>
    <col min="11" max="11" width="22.125" style="2" customWidth="1" outlineLevel="1"/>
    <col min="12" max="12" width="39.125" style="2" customWidth="1" outlineLevel="1"/>
    <col min="13" max="13" width="35.875" style="2" customWidth="1" outlineLevel="1"/>
    <col min="14" max="14" width="31.625" style="2" bestFit="1" customWidth="1"/>
    <col min="15" max="15" width="16.25" style="2" bestFit="1" customWidth="1"/>
    <col min="16" max="16384" width="35.625" style="2"/>
  </cols>
  <sheetData>
    <row r="1" spans="1:15">
      <c r="A1" s="2" t="s">
        <v>0</v>
      </c>
      <c r="B1" s="2" t="s">
        <v>1</v>
      </c>
      <c r="C1" s="2" t="s">
        <v>9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36</v>
      </c>
      <c r="L1" s="2" t="s">
        <v>25</v>
      </c>
      <c r="M1" s="2" t="s">
        <v>26</v>
      </c>
      <c r="N1" s="2" t="s">
        <v>27</v>
      </c>
      <c r="O1" s="2" t="s">
        <v>14</v>
      </c>
    </row>
    <row r="2" spans="1:15" s="11" customFormat="1">
      <c r="A2" s="11" t="s">
        <v>11</v>
      </c>
      <c r="B2" s="11" t="s">
        <v>90</v>
      </c>
      <c r="C2" s="11" t="s">
        <v>10</v>
      </c>
      <c r="D2" s="11" t="s">
        <v>13</v>
      </c>
      <c r="E2" s="11">
        <v>4</v>
      </c>
      <c r="F2" s="11">
        <v>0</v>
      </c>
      <c r="G2" s="11">
        <v>1</v>
      </c>
      <c r="H2" s="11">
        <v>0</v>
      </c>
      <c r="I2" s="11">
        <v>0</v>
      </c>
      <c r="J2" s="11">
        <v>0</v>
      </c>
      <c r="K2" s="12">
        <f>SUM(Tabela1[[#This Row],[VÍTORIAS 3 X 0]:[DERROTAS 3 X 2]])</f>
        <v>5</v>
      </c>
      <c r="L2" s="12">
        <f>IFERROR(_xlfn.XLOOKUP(O:O,PONTUAÇÕES!D:D,PONTUAÇÕES!C:C),"")</f>
        <v>500</v>
      </c>
      <c r="M2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23</v>
      </c>
      <c r="N2" s="11">
        <f>SUM(Tabela1[[#This Row],[PONTUAÇÃO COLOCAÇÃO]],Tabela1[[#This Row],[PONTUAÇÃO PARTIDAS]])</f>
        <v>523</v>
      </c>
      <c r="O2" s="11" t="str">
        <f>CONCATENATE(Tabela1[[#This Row],[RATING]],Tabela1[[#This Row],[COLOCAÇÃO]])</f>
        <v>A1º</v>
      </c>
    </row>
    <row r="3" spans="1:15" s="11" customFormat="1">
      <c r="A3" s="11" t="s">
        <v>91</v>
      </c>
      <c r="B3" s="11" t="s">
        <v>90</v>
      </c>
      <c r="C3" s="11" t="s">
        <v>10</v>
      </c>
      <c r="D3" s="11" t="s">
        <v>15</v>
      </c>
      <c r="E3" s="11">
        <v>2</v>
      </c>
      <c r="F3" s="11">
        <v>1</v>
      </c>
      <c r="G3" s="11">
        <v>0</v>
      </c>
      <c r="H3" s="11">
        <v>1</v>
      </c>
      <c r="I3" s="11">
        <v>0</v>
      </c>
      <c r="J3" s="11">
        <v>1</v>
      </c>
      <c r="K3" s="12">
        <f>SUM(Tabela1[[#This Row],[VÍTORIAS 3 X 0]:[DERROTAS 3 X 2]])</f>
        <v>5</v>
      </c>
      <c r="L3" s="12">
        <f>IFERROR(_xlfn.XLOOKUP(O:O,PONTUAÇÕES!D:D,PONTUAÇÕES!C:C),"")</f>
        <v>490</v>
      </c>
      <c r="M3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16</v>
      </c>
      <c r="N3" s="11">
        <f>SUM(Tabela1[[#This Row],[PONTUAÇÃO COLOCAÇÃO]],Tabela1[[#This Row],[PONTUAÇÃO PARTIDAS]])</f>
        <v>506</v>
      </c>
      <c r="O3" s="11" t="str">
        <f>CONCATENATE(Tabela1[[#This Row],[RATING]],Tabela1[[#This Row],[COLOCAÇÃO]])</f>
        <v>A2º</v>
      </c>
    </row>
    <row r="4" spans="1:15" s="11" customFormat="1">
      <c r="A4" s="11" t="s">
        <v>42</v>
      </c>
      <c r="B4" s="11" t="s">
        <v>90</v>
      </c>
      <c r="C4" s="11" t="s">
        <v>10</v>
      </c>
      <c r="D4" s="11" t="s">
        <v>17</v>
      </c>
      <c r="E4" s="11">
        <v>1</v>
      </c>
      <c r="F4" s="11">
        <v>2</v>
      </c>
      <c r="G4" s="11">
        <v>0</v>
      </c>
      <c r="H4" s="11">
        <v>1</v>
      </c>
      <c r="I4" s="11">
        <v>0</v>
      </c>
      <c r="J4" s="11">
        <v>0</v>
      </c>
      <c r="K4" s="12">
        <f>SUM(Tabela1[[#This Row],[VÍTORIAS 3 X 0]:[DERROTAS 3 X 2]])</f>
        <v>4</v>
      </c>
      <c r="L4" s="12">
        <f>IFERROR(_xlfn.XLOOKUP(O:O,PONTUAÇÕES!D:D,PONTUAÇÕES!C:C),"")</f>
        <v>480</v>
      </c>
      <c r="M4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13</v>
      </c>
      <c r="N4" s="11">
        <f>SUM(Tabela1[[#This Row],[PONTUAÇÃO COLOCAÇÃO]],Tabela1[[#This Row],[PONTUAÇÃO PARTIDAS]])</f>
        <v>493</v>
      </c>
      <c r="O4" s="11" t="str">
        <f>CONCATENATE(Tabela1[[#This Row],[RATING]],Tabela1[[#This Row],[COLOCAÇÃO]])</f>
        <v>A3º</v>
      </c>
    </row>
    <row r="5" spans="1:15" s="11" customFormat="1">
      <c r="A5" s="11" t="s">
        <v>38</v>
      </c>
      <c r="B5" s="11" t="s">
        <v>90</v>
      </c>
      <c r="C5" s="11" t="s">
        <v>10</v>
      </c>
      <c r="D5" s="11" t="s">
        <v>17</v>
      </c>
      <c r="E5" s="11">
        <v>1</v>
      </c>
      <c r="F5" s="11">
        <v>1</v>
      </c>
      <c r="G5" s="11">
        <v>0</v>
      </c>
      <c r="H5" s="11">
        <v>1</v>
      </c>
      <c r="I5" s="11">
        <v>1</v>
      </c>
      <c r="J5" s="11">
        <v>0</v>
      </c>
      <c r="K5" s="12">
        <f>SUM(Tabela1[[#This Row],[VÍTORIAS 3 X 0]:[DERROTAS 3 X 2]])</f>
        <v>4</v>
      </c>
      <c r="L5" s="12">
        <f>IFERROR(_xlfn.XLOOKUP(O:O,PONTUAÇÕES!D:D,PONTUAÇÕES!C:C),"")</f>
        <v>480</v>
      </c>
      <c r="M5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10</v>
      </c>
      <c r="N5" s="11">
        <f>SUM(Tabela1[[#This Row],[PONTUAÇÃO COLOCAÇÃO]],Tabela1[[#This Row],[PONTUAÇÃO PARTIDAS]])</f>
        <v>490</v>
      </c>
      <c r="O5" s="11" t="str">
        <f>CONCATENATE(Tabela1[[#This Row],[RATING]],Tabela1[[#This Row],[COLOCAÇÃO]])</f>
        <v>A3º</v>
      </c>
    </row>
    <row r="6" spans="1:15" s="11" customFormat="1">
      <c r="A6" s="11" t="s">
        <v>47</v>
      </c>
      <c r="B6" s="11" t="s">
        <v>90</v>
      </c>
      <c r="C6" s="11" t="s">
        <v>10</v>
      </c>
      <c r="D6" s="11" t="s">
        <v>20</v>
      </c>
      <c r="E6" s="11">
        <v>1</v>
      </c>
      <c r="F6" s="11">
        <v>0</v>
      </c>
      <c r="G6" s="11">
        <v>0</v>
      </c>
      <c r="H6" s="11">
        <v>1</v>
      </c>
      <c r="I6" s="11">
        <v>1</v>
      </c>
      <c r="J6" s="11">
        <v>0</v>
      </c>
      <c r="K6" s="12">
        <f>SUM(Tabela1[[#This Row],[VÍTORIAS 3 X 0]:[DERROTAS 3 X 2]])</f>
        <v>3</v>
      </c>
      <c r="L6" s="12">
        <f>IFERROR(_xlfn.XLOOKUP(O:O,PONTUAÇÕES!D:D,PONTUAÇÕES!C:C),"")</f>
        <v>450</v>
      </c>
      <c r="M6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6</v>
      </c>
      <c r="N6" s="11">
        <f>SUM(Tabela1[[#This Row],[PONTUAÇÃO COLOCAÇÃO]],Tabela1[[#This Row],[PONTUAÇÃO PARTIDAS]])</f>
        <v>456</v>
      </c>
      <c r="O6" s="11" t="str">
        <f>CONCATENATE(Tabela1[[#This Row],[RATING]],Tabela1[[#This Row],[COLOCAÇÃO]])</f>
        <v>AGRUPO</v>
      </c>
    </row>
    <row r="7" spans="1:15" s="11" customFormat="1">
      <c r="A7" s="11" t="s">
        <v>41</v>
      </c>
      <c r="B7" s="11" t="s">
        <v>90</v>
      </c>
      <c r="C7" s="11" t="s">
        <v>10</v>
      </c>
      <c r="D7" s="11" t="s">
        <v>20</v>
      </c>
      <c r="E7" s="11">
        <v>0</v>
      </c>
      <c r="F7" s="11">
        <v>0</v>
      </c>
      <c r="G7" s="11">
        <v>0</v>
      </c>
      <c r="H7" s="11">
        <v>3</v>
      </c>
      <c r="I7" s="11">
        <v>0</v>
      </c>
      <c r="J7" s="11">
        <v>0</v>
      </c>
      <c r="K7" s="12">
        <f>SUM(Tabela1[[#This Row],[VÍTORIAS 3 X 0]:[DERROTAS 3 X 2]])</f>
        <v>3</v>
      </c>
      <c r="L7" s="12">
        <f>IFERROR(_xlfn.XLOOKUP(O:O,PONTUAÇÕES!D:D,PONTUAÇÕES!C:C),"")</f>
        <v>450</v>
      </c>
      <c r="M7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0</v>
      </c>
      <c r="N7" s="11">
        <f>SUM(Tabela1[[#This Row],[PONTUAÇÃO COLOCAÇÃO]],Tabela1[[#This Row],[PONTUAÇÃO PARTIDAS]])</f>
        <v>450</v>
      </c>
      <c r="O7" s="11" t="str">
        <f>CONCATENATE(Tabela1[[#This Row],[RATING]],Tabela1[[#This Row],[COLOCAÇÃO]])</f>
        <v>AGRUPO</v>
      </c>
    </row>
    <row r="8" spans="1:15" s="11" customFormat="1">
      <c r="A8" s="11" t="s">
        <v>40</v>
      </c>
      <c r="B8" s="11" t="s">
        <v>90</v>
      </c>
      <c r="C8" s="11" t="s">
        <v>10</v>
      </c>
      <c r="D8" s="11" t="s">
        <v>20</v>
      </c>
      <c r="E8" s="11">
        <v>0</v>
      </c>
      <c r="F8" s="11">
        <v>1</v>
      </c>
      <c r="G8" s="11">
        <v>0</v>
      </c>
      <c r="H8" s="11">
        <v>1</v>
      </c>
      <c r="I8" s="11">
        <v>1</v>
      </c>
      <c r="J8" s="11">
        <v>0</v>
      </c>
      <c r="K8" s="12">
        <f>SUM(Tabela1[[#This Row],[VÍTORIAS 3 X 0]:[DERROTAS 3 X 2]])</f>
        <v>3</v>
      </c>
      <c r="L8" s="12">
        <f>IFERROR(_xlfn.XLOOKUP(O:O,PONTUAÇÕES!D:D,PONTUAÇÕES!C:C),"")</f>
        <v>450</v>
      </c>
      <c r="M8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5</v>
      </c>
      <c r="N8" s="11">
        <f>SUM(Tabela1[[#This Row],[PONTUAÇÃO COLOCAÇÃO]],Tabela1[[#This Row],[PONTUAÇÃO PARTIDAS]])</f>
        <v>455</v>
      </c>
      <c r="O8" s="11" t="str">
        <f>CONCATENATE(Tabela1[[#This Row],[RATING]],Tabela1[[#This Row],[COLOCAÇÃO]])</f>
        <v>AGRUPO</v>
      </c>
    </row>
    <row r="9" spans="1:15" s="11" customFormat="1">
      <c r="A9" s="11" t="s">
        <v>86</v>
      </c>
      <c r="B9" s="11" t="s">
        <v>90</v>
      </c>
      <c r="C9" s="11" t="s">
        <v>10</v>
      </c>
      <c r="D9" s="11" t="s">
        <v>20</v>
      </c>
      <c r="E9" s="11">
        <v>0</v>
      </c>
      <c r="F9" s="11">
        <v>0</v>
      </c>
      <c r="G9" s="11">
        <v>0</v>
      </c>
      <c r="H9" s="11">
        <v>1</v>
      </c>
      <c r="I9" s="11">
        <v>2</v>
      </c>
      <c r="J9" s="11">
        <v>0</v>
      </c>
      <c r="K9" s="12">
        <f>SUM(Tabela1[[#This Row],[VÍTORIAS 3 X 0]:[DERROTAS 3 X 2]])</f>
        <v>3</v>
      </c>
      <c r="L9" s="12">
        <f>IFERROR(_xlfn.XLOOKUP(O:O,PONTUAÇÕES!D:D,PONTUAÇÕES!C:C),"")</f>
        <v>450</v>
      </c>
      <c r="M9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2</v>
      </c>
      <c r="N9" s="11">
        <f>SUM(Tabela1[[#This Row],[PONTUAÇÃO COLOCAÇÃO]],Tabela1[[#This Row],[PONTUAÇÃO PARTIDAS]])</f>
        <v>452</v>
      </c>
      <c r="O9" s="11" t="str">
        <f>CONCATENATE(Tabela1[[#This Row],[RATING]],Tabela1[[#This Row],[COLOCAÇÃO]])</f>
        <v>AGRUPO</v>
      </c>
    </row>
    <row r="10" spans="1:15" s="11" customFormat="1">
      <c r="A10" s="11" t="s">
        <v>35</v>
      </c>
      <c r="B10" s="11" t="s">
        <v>90</v>
      </c>
      <c r="C10" s="11" t="s">
        <v>21</v>
      </c>
      <c r="D10" s="11" t="s">
        <v>13</v>
      </c>
      <c r="E10" s="11">
        <v>3</v>
      </c>
      <c r="F10" s="11">
        <v>1</v>
      </c>
      <c r="G10" s="11">
        <v>0</v>
      </c>
      <c r="H10" s="11">
        <v>0</v>
      </c>
      <c r="I10" s="11">
        <v>0</v>
      </c>
      <c r="J10" s="11">
        <v>1</v>
      </c>
      <c r="K10" s="12">
        <f>SUM(Tabela1[[#This Row],[VÍTORIAS 3 X 0]:[DERROTAS 3 X 2]])</f>
        <v>5</v>
      </c>
      <c r="L10" s="12">
        <f>IFERROR(_xlfn.XLOOKUP(O:O,PONTUAÇÕES!D:D,PONTUAÇÕES!C:C),"")</f>
        <v>400</v>
      </c>
      <c r="M10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21</v>
      </c>
      <c r="N10" s="11">
        <f>SUM(Tabela1[[#This Row],[PONTUAÇÃO COLOCAÇÃO]],Tabela1[[#This Row],[PONTUAÇÃO PARTIDAS]])</f>
        <v>421</v>
      </c>
      <c r="O10" s="11" t="str">
        <f>CONCATENATE(Tabela1[[#This Row],[RATING]],Tabela1[[#This Row],[COLOCAÇÃO]])</f>
        <v>B1º</v>
      </c>
    </row>
    <row r="11" spans="1:15" s="11" customFormat="1">
      <c r="A11" s="11" t="s">
        <v>53</v>
      </c>
      <c r="B11" s="11" t="s">
        <v>90</v>
      </c>
      <c r="C11" s="11" t="s">
        <v>21</v>
      </c>
      <c r="D11" s="11" t="s">
        <v>15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  <c r="J11" s="11">
        <v>0</v>
      </c>
      <c r="K11" s="12">
        <f>SUM(Tabela1[[#This Row],[VÍTORIAS 3 X 0]:[DERROTAS 3 X 2]])</f>
        <v>5</v>
      </c>
      <c r="L11" s="12">
        <f>IFERROR(_xlfn.XLOOKUP(O:O,PONTUAÇÕES!D:D,PONTUAÇÕES!C:C),"")</f>
        <v>390</v>
      </c>
      <c r="M11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13</v>
      </c>
      <c r="N11" s="11">
        <f>SUM(Tabela1[[#This Row],[PONTUAÇÃO COLOCAÇÃO]],Tabela1[[#This Row],[PONTUAÇÃO PARTIDAS]])</f>
        <v>403</v>
      </c>
      <c r="O11" s="11" t="str">
        <f>CONCATENATE(Tabela1[[#This Row],[RATING]],Tabela1[[#This Row],[COLOCAÇÃO]])</f>
        <v>B2º</v>
      </c>
    </row>
    <row r="12" spans="1:15" s="11" customFormat="1">
      <c r="A12" s="11" t="s">
        <v>82</v>
      </c>
      <c r="B12" s="11" t="s">
        <v>90</v>
      </c>
      <c r="C12" s="11" t="s">
        <v>21</v>
      </c>
      <c r="D12" s="11" t="s">
        <v>17</v>
      </c>
      <c r="E12" s="11">
        <v>1</v>
      </c>
      <c r="F12" s="11">
        <v>1</v>
      </c>
      <c r="G12" s="11">
        <v>0</v>
      </c>
      <c r="H12" s="11">
        <v>0</v>
      </c>
      <c r="I12" s="11">
        <v>1</v>
      </c>
      <c r="J12" s="11">
        <v>1</v>
      </c>
      <c r="K12" s="12">
        <f>SUM(Tabela1[[#This Row],[VÍTORIAS 3 X 0]:[DERROTAS 3 X 2]])</f>
        <v>4</v>
      </c>
      <c r="L12" s="12">
        <f>IFERROR(_xlfn.XLOOKUP(O:O,PONTUAÇÕES!D:D,PONTUAÇÕES!C:C),"")</f>
        <v>380</v>
      </c>
      <c r="M12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12</v>
      </c>
      <c r="N12" s="11">
        <f>SUM(Tabela1[[#This Row],[PONTUAÇÃO COLOCAÇÃO]],Tabela1[[#This Row],[PONTUAÇÃO PARTIDAS]])</f>
        <v>392</v>
      </c>
      <c r="O12" s="11" t="str">
        <f>CONCATENATE(Tabela1[[#This Row],[RATING]],Tabela1[[#This Row],[COLOCAÇÃO]])</f>
        <v>B3º</v>
      </c>
    </row>
    <row r="13" spans="1:15" s="11" customFormat="1">
      <c r="A13" s="11" t="s">
        <v>46</v>
      </c>
      <c r="B13" s="11" t="s">
        <v>90</v>
      </c>
      <c r="C13" s="11" t="s">
        <v>21</v>
      </c>
      <c r="D13" s="11" t="s">
        <v>17</v>
      </c>
      <c r="E13" s="11">
        <v>1</v>
      </c>
      <c r="F13" s="11">
        <v>1</v>
      </c>
      <c r="G13" s="11">
        <v>1</v>
      </c>
      <c r="H13" s="11">
        <v>1</v>
      </c>
      <c r="I13" s="11">
        <v>0</v>
      </c>
      <c r="J13" s="11">
        <v>0</v>
      </c>
      <c r="K13" s="12">
        <f>SUM(Tabela1[[#This Row],[VÍTORIAS 3 X 0]:[DERROTAS 3 X 2]])</f>
        <v>4</v>
      </c>
      <c r="L13" s="12">
        <f>IFERROR(_xlfn.XLOOKUP(O:O,PONTUAÇÕES!D:D,PONTUAÇÕES!C:C),"")</f>
        <v>380</v>
      </c>
      <c r="M13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12</v>
      </c>
      <c r="N13" s="11">
        <f>SUM(Tabela1[[#This Row],[PONTUAÇÃO COLOCAÇÃO]],Tabela1[[#This Row],[PONTUAÇÃO PARTIDAS]])</f>
        <v>392</v>
      </c>
      <c r="O13" s="11" t="str">
        <f>CONCATENATE(Tabela1[[#This Row],[RATING]],Tabela1[[#This Row],[COLOCAÇÃO]])</f>
        <v>B3º</v>
      </c>
    </row>
    <row r="14" spans="1:15" s="11" customFormat="1">
      <c r="A14" s="11" t="s">
        <v>39</v>
      </c>
      <c r="B14" s="11" t="s">
        <v>90</v>
      </c>
      <c r="C14" s="11" t="s">
        <v>21</v>
      </c>
      <c r="D14" s="11" t="s">
        <v>20</v>
      </c>
      <c r="E14" s="11">
        <v>0</v>
      </c>
      <c r="F14" s="11">
        <v>1</v>
      </c>
      <c r="G14" s="11">
        <v>1</v>
      </c>
      <c r="H14" s="11">
        <v>1</v>
      </c>
      <c r="I14" s="11">
        <v>0</v>
      </c>
      <c r="J14" s="11">
        <v>0</v>
      </c>
      <c r="K14" s="12">
        <f>SUM(Tabela1[[#This Row],[VÍTORIAS 3 X 0]:[DERROTAS 3 X 2]])</f>
        <v>3</v>
      </c>
      <c r="L14" s="12">
        <f>IFERROR(_xlfn.XLOOKUP(O:O,PONTUAÇÕES!D:D,PONTUAÇÕES!C:C),"")</f>
        <v>350</v>
      </c>
      <c r="M14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7</v>
      </c>
      <c r="N14" s="11">
        <f>SUM(Tabela1[[#This Row],[PONTUAÇÃO COLOCAÇÃO]],Tabela1[[#This Row],[PONTUAÇÃO PARTIDAS]])</f>
        <v>357</v>
      </c>
      <c r="O14" s="11" t="str">
        <f>CONCATENATE(Tabela1[[#This Row],[RATING]],Tabela1[[#This Row],[COLOCAÇÃO]])</f>
        <v>BGRUPO</v>
      </c>
    </row>
    <row r="15" spans="1:15" s="11" customFormat="1">
      <c r="A15" s="11" t="s">
        <v>55</v>
      </c>
      <c r="B15" s="11" t="s">
        <v>90</v>
      </c>
      <c r="C15" s="11" t="s">
        <v>21</v>
      </c>
      <c r="D15" s="11" t="s">
        <v>20</v>
      </c>
      <c r="E15" s="11">
        <v>0</v>
      </c>
      <c r="F15" s="11">
        <v>0</v>
      </c>
      <c r="G15" s="11">
        <v>0</v>
      </c>
      <c r="H15" s="11">
        <v>1</v>
      </c>
      <c r="I15" s="11">
        <v>2</v>
      </c>
      <c r="J15" s="11">
        <v>0</v>
      </c>
      <c r="K15" s="12">
        <f>SUM(Tabela1[[#This Row],[VÍTORIAS 3 X 0]:[DERROTAS 3 X 2]])</f>
        <v>3</v>
      </c>
      <c r="L15" s="12">
        <f>IFERROR(_xlfn.XLOOKUP(O:O,PONTUAÇÕES!D:D,PONTUAÇÕES!C:C),"")</f>
        <v>350</v>
      </c>
      <c r="M15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2</v>
      </c>
      <c r="N15" s="11">
        <f>SUM(Tabela1[[#This Row],[PONTUAÇÃO COLOCAÇÃO]],Tabela1[[#This Row],[PONTUAÇÃO PARTIDAS]])</f>
        <v>352</v>
      </c>
      <c r="O15" s="11" t="str">
        <f>CONCATENATE(Tabela1[[#This Row],[RATING]],Tabela1[[#This Row],[COLOCAÇÃO]])</f>
        <v>BGRUPO</v>
      </c>
    </row>
    <row r="16" spans="1:15" s="11" customFormat="1">
      <c r="A16" s="11" t="s">
        <v>50</v>
      </c>
      <c r="B16" s="11" t="s">
        <v>90</v>
      </c>
      <c r="C16" s="11" t="s">
        <v>21</v>
      </c>
      <c r="D16" s="11" t="s">
        <v>20</v>
      </c>
      <c r="E16" s="11">
        <v>0</v>
      </c>
      <c r="F16" s="11">
        <v>1</v>
      </c>
      <c r="G16" s="11">
        <v>0</v>
      </c>
      <c r="H16" s="11">
        <v>1</v>
      </c>
      <c r="I16" s="11">
        <v>1</v>
      </c>
      <c r="J16" s="11">
        <v>0</v>
      </c>
      <c r="K16" s="12">
        <f>SUM(Tabela1[[#This Row],[VÍTORIAS 3 X 0]:[DERROTAS 3 X 2]])</f>
        <v>3</v>
      </c>
      <c r="L16" s="12">
        <f>IFERROR(_xlfn.XLOOKUP(O:O,PONTUAÇÕES!D:D,PONTUAÇÕES!C:C),"")</f>
        <v>350</v>
      </c>
      <c r="M16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5</v>
      </c>
      <c r="N16" s="11">
        <f>SUM(Tabela1[[#This Row],[PONTUAÇÃO COLOCAÇÃO]],Tabela1[[#This Row],[PONTUAÇÃO PARTIDAS]])</f>
        <v>355</v>
      </c>
      <c r="O16" s="11" t="str">
        <f>CONCATENATE(Tabela1[[#This Row],[RATING]],Tabela1[[#This Row],[COLOCAÇÃO]])</f>
        <v>BGRUPO</v>
      </c>
    </row>
    <row r="17" spans="1:15" s="11" customFormat="1">
      <c r="A17" s="11" t="s">
        <v>56</v>
      </c>
      <c r="B17" s="11" t="s">
        <v>90</v>
      </c>
      <c r="C17" s="11" t="s">
        <v>21</v>
      </c>
      <c r="D17" s="11" t="s">
        <v>20</v>
      </c>
      <c r="E17" s="11">
        <v>0</v>
      </c>
      <c r="F17" s="11">
        <v>0</v>
      </c>
      <c r="G17" s="11">
        <v>0</v>
      </c>
      <c r="H17" s="11">
        <v>1</v>
      </c>
      <c r="I17" s="11">
        <v>1</v>
      </c>
      <c r="J17" s="11">
        <v>1</v>
      </c>
      <c r="K17" s="12">
        <f>SUM(Tabela1[[#This Row],[VÍTORIAS 3 X 0]:[DERROTAS 3 X 2]])</f>
        <v>3</v>
      </c>
      <c r="L17" s="12">
        <f>IFERROR(_xlfn.XLOOKUP(O:O,PONTUAÇÕES!D:D,PONTUAÇÕES!C:C),"")</f>
        <v>350</v>
      </c>
      <c r="M17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3</v>
      </c>
      <c r="N17" s="11">
        <f>SUM(Tabela1[[#This Row],[PONTUAÇÃO COLOCAÇÃO]],Tabela1[[#This Row],[PONTUAÇÃO PARTIDAS]])</f>
        <v>353</v>
      </c>
      <c r="O17" s="11" t="str">
        <f>CONCATENATE(Tabela1[[#This Row],[RATING]],Tabela1[[#This Row],[COLOCAÇÃO]])</f>
        <v>BGRUPO</v>
      </c>
    </row>
    <row r="18" spans="1:15" s="11" customFormat="1">
      <c r="A18" s="11" t="s">
        <v>52</v>
      </c>
      <c r="B18" s="11" t="s">
        <v>90</v>
      </c>
      <c r="C18" s="11" t="s">
        <v>22</v>
      </c>
      <c r="D18" s="11" t="s">
        <v>13</v>
      </c>
      <c r="E18" s="11">
        <v>1</v>
      </c>
      <c r="F18" s="11">
        <v>3</v>
      </c>
      <c r="G18" s="11">
        <v>0</v>
      </c>
      <c r="H18" s="11">
        <v>0</v>
      </c>
      <c r="I18" s="11">
        <v>0</v>
      </c>
      <c r="J18" s="11">
        <v>0</v>
      </c>
      <c r="K18" s="12">
        <f>SUM(Tabela1[[#This Row],[VÍTORIAS 3 X 0]:[DERROTAS 3 X 2]])</f>
        <v>4</v>
      </c>
      <c r="L18" s="12">
        <f>IFERROR(_xlfn.XLOOKUP(O:O,PONTUAÇÕES!D:D,PONTUAÇÕES!C:C),"")</f>
        <v>300</v>
      </c>
      <c r="M18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17</v>
      </c>
      <c r="N18" s="11">
        <f>SUM(Tabela1[[#This Row],[PONTUAÇÃO COLOCAÇÃO]],Tabela1[[#This Row],[PONTUAÇÃO PARTIDAS]])</f>
        <v>317</v>
      </c>
      <c r="O18" s="11" t="str">
        <f>CONCATENATE(Tabela1[[#This Row],[RATING]],Tabela1[[#This Row],[COLOCAÇÃO]])</f>
        <v>C1º</v>
      </c>
    </row>
    <row r="19" spans="1:15" s="11" customFormat="1">
      <c r="A19" s="11" t="s">
        <v>62</v>
      </c>
      <c r="B19" s="11" t="s">
        <v>90</v>
      </c>
      <c r="C19" s="11" t="s">
        <v>22</v>
      </c>
      <c r="D19" s="11" t="s">
        <v>15</v>
      </c>
      <c r="E19" s="11">
        <v>1</v>
      </c>
      <c r="F19" s="11">
        <v>1</v>
      </c>
      <c r="G19" s="11">
        <v>0</v>
      </c>
      <c r="H19" s="11">
        <v>0</v>
      </c>
      <c r="I19" s="11">
        <v>2</v>
      </c>
      <c r="J19" s="11">
        <v>0</v>
      </c>
      <c r="K19" s="12">
        <f>SUM(Tabela1[[#This Row],[VÍTORIAS 3 X 0]:[DERROTAS 3 X 2]])</f>
        <v>4</v>
      </c>
      <c r="L19" s="12">
        <f>IFERROR(_xlfn.XLOOKUP(O:O,PONTUAÇÕES!D:D,PONTUAÇÕES!C:C),"")</f>
        <v>290</v>
      </c>
      <c r="M19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11</v>
      </c>
      <c r="N19" s="11">
        <f>SUM(Tabela1[[#This Row],[PONTUAÇÃO COLOCAÇÃO]],Tabela1[[#This Row],[PONTUAÇÃO PARTIDAS]])</f>
        <v>301</v>
      </c>
      <c r="O19" s="11" t="str">
        <f>CONCATENATE(Tabela1[[#This Row],[RATING]],Tabela1[[#This Row],[COLOCAÇÃO]])</f>
        <v>C2º</v>
      </c>
    </row>
    <row r="20" spans="1:15" s="11" customFormat="1">
      <c r="A20" s="11" t="s">
        <v>63</v>
      </c>
      <c r="B20" s="11" t="s">
        <v>90</v>
      </c>
      <c r="C20" s="11" t="s">
        <v>22</v>
      </c>
      <c r="D20" s="11" t="s">
        <v>17</v>
      </c>
      <c r="E20" s="11">
        <v>1</v>
      </c>
      <c r="F20" s="11">
        <v>0</v>
      </c>
      <c r="G20" s="11">
        <v>0</v>
      </c>
      <c r="H20" s="11">
        <v>0</v>
      </c>
      <c r="I20" s="11">
        <v>2</v>
      </c>
      <c r="J20" s="11">
        <v>0</v>
      </c>
      <c r="K20" s="12">
        <f>SUM(Tabela1[[#This Row],[VÍTORIAS 3 X 0]:[DERROTAS 3 X 2]])</f>
        <v>3</v>
      </c>
      <c r="L20" s="12">
        <f>IFERROR(_xlfn.XLOOKUP(O:O,PONTUAÇÕES!D:D,PONTUAÇÕES!C:C),"")</f>
        <v>280</v>
      </c>
      <c r="M20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7</v>
      </c>
      <c r="N20" s="11">
        <f>SUM(Tabela1[[#This Row],[PONTUAÇÃO COLOCAÇÃO]],Tabela1[[#This Row],[PONTUAÇÃO PARTIDAS]])</f>
        <v>287</v>
      </c>
      <c r="O20" s="11" t="str">
        <f>CONCATENATE(Tabela1[[#This Row],[RATING]],Tabela1[[#This Row],[COLOCAÇÃO]])</f>
        <v>C3º</v>
      </c>
    </row>
    <row r="21" spans="1:15" s="11" customFormat="1">
      <c r="A21" s="11" t="s">
        <v>51</v>
      </c>
      <c r="B21" s="11" t="s">
        <v>90</v>
      </c>
      <c r="C21" s="11" t="s">
        <v>22</v>
      </c>
      <c r="D21" s="11" t="s">
        <v>17</v>
      </c>
      <c r="E21" s="11">
        <v>0</v>
      </c>
      <c r="F21" s="11">
        <v>1</v>
      </c>
      <c r="G21" s="11">
        <v>1</v>
      </c>
      <c r="H21" s="11">
        <v>1</v>
      </c>
      <c r="I21" s="11">
        <v>0</v>
      </c>
      <c r="J21" s="11">
        <v>0</v>
      </c>
      <c r="K21" s="12">
        <f>SUM(Tabela1[[#This Row],[VÍTORIAS 3 X 0]:[DERROTAS 3 X 2]])</f>
        <v>3</v>
      </c>
      <c r="L21" s="12">
        <f>IFERROR(_xlfn.XLOOKUP(O:O,PONTUAÇÕES!D:D,PONTUAÇÕES!C:C),"")</f>
        <v>280</v>
      </c>
      <c r="M21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7</v>
      </c>
      <c r="N21" s="11">
        <f>SUM(Tabela1[[#This Row],[PONTUAÇÃO COLOCAÇÃO]],Tabela1[[#This Row],[PONTUAÇÃO PARTIDAS]])</f>
        <v>287</v>
      </c>
      <c r="O21" s="11" t="str">
        <f>CONCATENATE(Tabela1[[#This Row],[RATING]],Tabela1[[#This Row],[COLOCAÇÃO]])</f>
        <v>C3º</v>
      </c>
    </row>
    <row r="22" spans="1:15" s="11" customFormat="1">
      <c r="A22" s="11" t="s">
        <v>65</v>
      </c>
      <c r="B22" s="11" t="s">
        <v>90</v>
      </c>
      <c r="C22" s="11" t="s">
        <v>22</v>
      </c>
      <c r="D22" s="11" t="s">
        <v>20</v>
      </c>
      <c r="E22" s="11">
        <v>0</v>
      </c>
      <c r="F22" s="11">
        <v>0</v>
      </c>
      <c r="G22" s="11">
        <v>0</v>
      </c>
      <c r="H22" s="11">
        <v>1</v>
      </c>
      <c r="I22" s="11">
        <v>1</v>
      </c>
      <c r="J22" s="11">
        <v>0</v>
      </c>
      <c r="K22" s="12">
        <f>SUM(Tabela1[[#This Row],[VÍTORIAS 3 X 0]:[DERROTAS 3 X 2]])</f>
        <v>2</v>
      </c>
      <c r="L22" s="12">
        <f>IFERROR(_xlfn.XLOOKUP(O:O,PONTUAÇÕES!D:D,PONTUAÇÕES!C:C),"")</f>
        <v>250</v>
      </c>
      <c r="M22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</v>
      </c>
      <c r="N22" s="11">
        <f>SUM(Tabela1[[#This Row],[PONTUAÇÃO COLOCAÇÃO]],Tabela1[[#This Row],[PONTUAÇÃO PARTIDAS]])</f>
        <v>251</v>
      </c>
      <c r="O22" s="11" t="str">
        <f>CONCATENATE(Tabela1[[#This Row],[RATING]],Tabela1[[#This Row],[COLOCAÇÃO]])</f>
        <v>CGRUPO</v>
      </c>
    </row>
    <row r="23" spans="1:15" s="11" customFormat="1">
      <c r="A23" s="11" t="s">
        <v>61</v>
      </c>
      <c r="B23" s="11" t="s">
        <v>90</v>
      </c>
      <c r="C23" s="11" t="s">
        <v>22</v>
      </c>
      <c r="D23" s="11" t="s">
        <v>20</v>
      </c>
      <c r="E23" s="11">
        <v>0</v>
      </c>
      <c r="F23" s="11">
        <v>0</v>
      </c>
      <c r="G23" s="11">
        <v>0</v>
      </c>
      <c r="H23" s="11">
        <v>1</v>
      </c>
      <c r="I23" s="11">
        <v>0</v>
      </c>
      <c r="J23" s="11">
        <v>1</v>
      </c>
      <c r="K23" s="12">
        <f>SUM(Tabela1[[#This Row],[VÍTORIAS 3 X 0]:[DERROTAS 3 X 2]])</f>
        <v>2</v>
      </c>
      <c r="L23" s="12">
        <f>IFERROR(_xlfn.XLOOKUP(O:O,PONTUAÇÕES!D:D,PONTUAÇÕES!C:C),"")</f>
        <v>250</v>
      </c>
      <c r="M23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2</v>
      </c>
      <c r="N23" s="11">
        <f>SUM(Tabela1[[#This Row],[PONTUAÇÃO COLOCAÇÃO]],Tabela1[[#This Row],[PONTUAÇÃO PARTIDAS]])</f>
        <v>252</v>
      </c>
      <c r="O23" s="11" t="str">
        <f>CONCATENATE(Tabela1[[#This Row],[RATING]],Tabela1[[#This Row],[COLOCAÇÃO]])</f>
        <v>CGRUPO</v>
      </c>
    </row>
    <row r="24" spans="1:15" s="11" customFormat="1">
      <c r="A24" s="11" t="s">
        <v>49</v>
      </c>
      <c r="B24" s="11" t="s">
        <v>90</v>
      </c>
      <c r="C24" s="11" t="s">
        <v>23</v>
      </c>
      <c r="D24" s="11" t="s">
        <v>13</v>
      </c>
      <c r="E24" s="11">
        <v>1</v>
      </c>
      <c r="F24" s="11">
        <v>2</v>
      </c>
      <c r="G24" s="11">
        <v>1</v>
      </c>
      <c r="H24" s="11">
        <v>1</v>
      </c>
      <c r="I24" s="11">
        <v>0</v>
      </c>
      <c r="J24" s="11">
        <v>0</v>
      </c>
      <c r="K24" s="12">
        <f>SUM(Tabela1[[#This Row],[VÍTORIAS 3 X 0]:[DERROTAS 3 X 2]])</f>
        <v>5</v>
      </c>
      <c r="L24" s="12">
        <f>IFERROR(_xlfn.XLOOKUP(O:O,PONTUAÇÕES!D:D,PONTUAÇÕES!C:C),"")</f>
        <v>200</v>
      </c>
      <c r="M24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16</v>
      </c>
      <c r="N24" s="11">
        <f>SUM(Tabela1[[#This Row],[PONTUAÇÃO COLOCAÇÃO]],Tabela1[[#This Row],[PONTUAÇÃO PARTIDAS]])</f>
        <v>216</v>
      </c>
      <c r="O24" s="11" t="str">
        <f>CONCATENATE(Tabela1[[#This Row],[RATING]],Tabela1[[#This Row],[COLOCAÇÃO]])</f>
        <v>D1º</v>
      </c>
    </row>
    <row r="25" spans="1:15" s="11" customFormat="1">
      <c r="A25" s="11" t="s">
        <v>87</v>
      </c>
      <c r="B25" s="11" t="s">
        <v>90</v>
      </c>
      <c r="C25" s="11" t="s">
        <v>23</v>
      </c>
      <c r="D25" s="11" t="s">
        <v>15</v>
      </c>
      <c r="E25" s="11">
        <v>3</v>
      </c>
      <c r="F25" s="11">
        <v>0</v>
      </c>
      <c r="G25" s="11">
        <v>0</v>
      </c>
      <c r="H25" s="11">
        <v>0</v>
      </c>
      <c r="I25" s="11">
        <v>1</v>
      </c>
      <c r="J25" s="11">
        <v>0</v>
      </c>
      <c r="K25" s="12">
        <f>SUM(Tabela1[[#This Row],[VÍTORIAS 3 X 0]:[DERROTAS 3 X 2]])</f>
        <v>4</v>
      </c>
      <c r="L25" s="12">
        <f>IFERROR(_xlfn.XLOOKUP(O:O,PONTUAÇÕES!D:D,PONTUAÇÕES!C:C),"")</f>
        <v>190</v>
      </c>
      <c r="M25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16</v>
      </c>
      <c r="N25" s="11">
        <f>SUM(Tabela1[[#This Row],[PONTUAÇÃO COLOCAÇÃO]],Tabela1[[#This Row],[PONTUAÇÃO PARTIDAS]])</f>
        <v>206</v>
      </c>
      <c r="O25" s="11" t="str">
        <f>CONCATENATE(Tabela1[[#This Row],[RATING]],Tabela1[[#This Row],[COLOCAÇÃO]])</f>
        <v>D2º</v>
      </c>
    </row>
    <row r="26" spans="1:15" s="11" customFormat="1">
      <c r="A26" s="11" t="s">
        <v>67</v>
      </c>
      <c r="B26" s="11" t="s">
        <v>90</v>
      </c>
      <c r="C26" s="11" t="s">
        <v>23</v>
      </c>
      <c r="D26" s="11" t="s">
        <v>17</v>
      </c>
      <c r="E26" s="11">
        <v>2</v>
      </c>
      <c r="F26" s="11">
        <v>0</v>
      </c>
      <c r="G26" s="11">
        <v>0</v>
      </c>
      <c r="H26" s="11">
        <v>2</v>
      </c>
      <c r="I26" s="11">
        <v>0</v>
      </c>
      <c r="J26" s="11">
        <v>0</v>
      </c>
      <c r="K26" s="12">
        <f>SUM(Tabela1[[#This Row],[VÍTORIAS 3 X 0]:[DERROTAS 3 X 2]])</f>
        <v>4</v>
      </c>
      <c r="L26" s="12">
        <f>IFERROR(_xlfn.XLOOKUP(O:O,PONTUAÇÕES!D:D,PONTUAÇÕES!C:C),"")</f>
        <v>180</v>
      </c>
      <c r="M26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10</v>
      </c>
      <c r="N26" s="11">
        <f>SUM(Tabela1[[#This Row],[PONTUAÇÃO COLOCAÇÃO]],Tabela1[[#This Row],[PONTUAÇÃO PARTIDAS]])</f>
        <v>190</v>
      </c>
      <c r="O26" s="11" t="str">
        <f>CONCATENATE(Tabela1[[#This Row],[RATING]],Tabela1[[#This Row],[COLOCAÇÃO]])</f>
        <v>D3º</v>
      </c>
    </row>
    <row r="27" spans="1:15" s="11" customFormat="1">
      <c r="A27" s="11" t="s">
        <v>88</v>
      </c>
      <c r="B27" s="11" t="s">
        <v>90</v>
      </c>
      <c r="C27" s="11" t="s">
        <v>23</v>
      </c>
      <c r="D27" s="11" t="s">
        <v>17</v>
      </c>
      <c r="E27" s="11">
        <v>1</v>
      </c>
      <c r="F27" s="11">
        <v>1</v>
      </c>
      <c r="G27" s="11">
        <v>0</v>
      </c>
      <c r="H27" s="11">
        <v>0</v>
      </c>
      <c r="I27" s="11">
        <v>0</v>
      </c>
      <c r="J27" s="11">
        <v>1</v>
      </c>
      <c r="K27" s="12">
        <f>SUM(Tabela1[[#This Row],[VÍTORIAS 3 X 0]:[DERROTAS 3 X 2]])</f>
        <v>3</v>
      </c>
      <c r="L27" s="12">
        <f>IFERROR(_xlfn.XLOOKUP(O:O,PONTUAÇÕES!D:D,PONTUAÇÕES!C:C),"")</f>
        <v>180</v>
      </c>
      <c r="M27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11</v>
      </c>
      <c r="N27" s="11">
        <f>SUM(Tabela1[[#This Row],[PONTUAÇÃO COLOCAÇÃO]],Tabela1[[#This Row],[PONTUAÇÃO PARTIDAS]])</f>
        <v>191</v>
      </c>
      <c r="O27" s="11" t="str">
        <f>CONCATENATE(Tabela1[[#This Row],[RATING]],Tabela1[[#This Row],[COLOCAÇÃO]])</f>
        <v>D3º</v>
      </c>
    </row>
    <row r="28" spans="1:15" s="11" customFormat="1">
      <c r="A28" s="11" t="s">
        <v>58</v>
      </c>
      <c r="B28" s="11" t="s">
        <v>90</v>
      </c>
      <c r="C28" s="11" t="s">
        <v>23</v>
      </c>
      <c r="D28" s="11" t="s">
        <v>18</v>
      </c>
      <c r="E28" s="11">
        <v>1</v>
      </c>
      <c r="F28" s="11">
        <v>1</v>
      </c>
      <c r="G28" s="11">
        <v>0</v>
      </c>
      <c r="H28" s="11">
        <v>1</v>
      </c>
      <c r="I28" s="11">
        <v>0</v>
      </c>
      <c r="J28" s="11">
        <v>0</v>
      </c>
      <c r="K28" s="12">
        <f>SUM(Tabela1[[#This Row],[VÍTORIAS 3 X 0]:[DERROTAS 3 X 2]])</f>
        <v>3</v>
      </c>
      <c r="L28" s="12">
        <f>IFERROR(_xlfn.XLOOKUP(O:O,PONTUAÇÕES!D:D,PONTUAÇÕES!C:C),"")</f>
        <v>170</v>
      </c>
      <c r="M28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9</v>
      </c>
      <c r="N28" s="11">
        <f>SUM(Tabela1[[#This Row],[PONTUAÇÃO COLOCAÇÃO]],Tabela1[[#This Row],[PONTUAÇÃO PARTIDAS]])</f>
        <v>179</v>
      </c>
      <c r="O28" s="11" t="str">
        <f>CONCATENATE(Tabela1[[#This Row],[RATING]],Tabela1[[#This Row],[COLOCAÇÃO]])</f>
        <v>DQUARTAS</v>
      </c>
    </row>
    <row r="29" spans="1:15" s="11" customFormat="1">
      <c r="A29" s="11" t="s">
        <v>83</v>
      </c>
      <c r="B29" s="11" t="s">
        <v>90</v>
      </c>
      <c r="C29" s="11" t="s">
        <v>23</v>
      </c>
      <c r="D29" s="11" t="s">
        <v>18</v>
      </c>
      <c r="E29" s="11">
        <v>0</v>
      </c>
      <c r="F29" s="11">
        <v>0</v>
      </c>
      <c r="G29" s="11">
        <v>0</v>
      </c>
      <c r="H29" s="11">
        <v>3</v>
      </c>
      <c r="I29" s="11">
        <v>0</v>
      </c>
      <c r="J29" s="11">
        <v>0</v>
      </c>
      <c r="K29" s="12">
        <f>SUM(Tabela1[[#This Row],[VÍTORIAS 3 X 0]:[DERROTAS 3 X 2]])</f>
        <v>3</v>
      </c>
      <c r="L29" s="12">
        <f>IFERROR(_xlfn.XLOOKUP(O:O,PONTUAÇÕES!D:D,PONTUAÇÕES!C:C),"")</f>
        <v>170</v>
      </c>
      <c r="M29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0</v>
      </c>
      <c r="N29" s="11">
        <f>SUM(Tabela1[[#This Row],[PONTUAÇÃO COLOCAÇÃO]],Tabela1[[#This Row],[PONTUAÇÃO PARTIDAS]])</f>
        <v>170</v>
      </c>
      <c r="O29" s="11" t="str">
        <f>CONCATENATE(Tabela1[[#This Row],[RATING]],Tabela1[[#This Row],[COLOCAÇÃO]])</f>
        <v>DQUARTAS</v>
      </c>
    </row>
    <row r="30" spans="1:15" s="11" customFormat="1">
      <c r="A30" s="11" t="s">
        <v>60</v>
      </c>
      <c r="B30" s="11" t="s">
        <v>90</v>
      </c>
      <c r="C30" s="11" t="s">
        <v>23</v>
      </c>
      <c r="D30" s="11" t="s">
        <v>20</v>
      </c>
      <c r="E30" s="11">
        <v>0</v>
      </c>
      <c r="F30" s="11">
        <v>0</v>
      </c>
      <c r="G30" s="11">
        <v>0</v>
      </c>
      <c r="H30" s="11">
        <v>1</v>
      </c>
      <c r="I30" s="11">
        <v>1</v>
      </c>
      <c r="J30" s="11">
        <v>0</v>
      </c>
      <c r="K30" s="12">
        <f>SUM(Tabela1[[#This Row],[VÍTORIAS 3 X 0]:[DERROTAS 3 X 2]])</f>
        <v>2</v>
      </c>
      <c r="L30" s="12">
        <f>IFERROR(_xlfn.XLOOKUP(O:O,PONTUAÇÕES!D:D,PONTUAÇÕES!C:C),"")</f>
        <v>150</v>
      </c>
      <c r="M30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</v>
      </c>
      <c r="N30" s="11">
        <f>SUM(Tabela1[[#This Row],[PONTUAÇÃO COLOCAÇÃO]],Tabela1[[#This Row],[PONTUAÇÃO PARTIDAS]])</f>
        <v>151</v>
      </c>
      <c r="O30" s="11" t="str">
        <f>CONCATENATE(Tabela1[[#This Row],[RATING]],Tabela1[[#This Row],[COLOCAÇÃO]])</f>
        <v>DGRUPO</v>
      </c>
    </row>
    <row r="31" spans="1:15" s="11" customFormat="1">
      <c r="A31" s="11" t="s">
        <v>74</v>
      </c>
      <c r="B31" s="11" t="s">
        <v>90</v>
      </c>
      <c r="C31" s="11" t="s">
        <v>23</v>
      </c>
      <c r="D31" s="11" t="s">
        <v>20</v>
      </c>
      <c r="E31" s="11">
        <v>0</v>
      </c>
      <c r="F31" s="11">
        <v>0</v>
      </c>
      <c r="G31" s="11">
        <v>0</v>
      </c>
      <c r="H31" s="11">
        <v>1</v>
      </c>
      <c r="I31" s="11">
        <v>1</v>
      </c>
      <c r="J31" s="11">
        <v>0</v>
      </c>
      <c r="K31" s="12">
        <f>SUM(Tabela1[[#This Row],[VÍTORIAS 3 X 0]:[DERROTAS 3 X 2]])</f>
        <v>2</v>
      </c>
      <c r="L31" s="12">
        <f>IFERROR(_xlfn.XLOOKUP(O:O,PONTUAÇÕES!D:D,PONTUAÇÕES!C:C),"")</f>
        <v>150</v>
      </c>
      <c r="M31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</v>
      </c>
      <c r="N31" s="11">
        <f>SUM(Tabela1[[#This Row],[PONTUAÇÃO COLOCAÇÃO]],Tabela1[[#This Row],[PONTUAÇÃO PARTIDAS]])</f>
        <v>151</v>
      </c>
      <c r="O31" s="11" t="str">
        <f>CONCATENATE(Tabela1[[#This Row],[RATING]],Tabela1[[#This Row],[COLOCAÇÃO]])</f>
        <v>DGRUPO</v>
      </c>
    </row>
    <row r="32" spans="1:15" s="11" customFormat="1">
      <c r="A32" s="11" t="s">
        <v>92</v>
      </c>
      <c r="B32" s="11" t="s">
        <v>90</v>
      </c>
      <c r="C32" s="11" t="s">
        <v>23</v>
      </c>
      <c r="D32" s="11" t="s">
        <v>20</v>
      </c>
      <c r="E32" s="11">
        <v>0</v>
      </c>
      <c r="F32" s="11">
        <v>0</v>
      </c>
      <c r="G32" s="11">
        <v>0</v>
      </c>
      <c r="H32" s="11">
        <v>1</v>
      </c>
      <c r="I32" s="11">
        <v>1</v>
      </c>
      <c r="J32" s="11">
        <v>0</v>
      </c>
      <c r="K32" s="12">
        <f>SUM(Tabela1[[#This Row],[VÍTORIAS 3 X 0]:[DERROTAS 3 X 2]])</f>
        <v>2</v>
      </c>
      <c r="L32" s="12">
        <f>IFERROR(_xlfn.XLOOKUP(O:O,PONTUAÇÕES!D:D,PONTUAÇÕES!C:C),"")</f>
        <v>150</v>
      </c>
      <c r="M32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</v>
      </c>
      <c r="N32" s="11">
        <f>SUM(Tabela1[[#This Row],[PONTUAÇÃO COLOCAÇÃO]],Tabela1[[#This Row],[PONTUAÇÃO PARTIDAS]])</f>
        <v>151</v>
      </c>
      <c r="O32" s="11" t="str">
        <f>CONCATENATE(Tabela1[[#This Row],[RATING]],Tabela1[[#This Row],[COLOCAÇÃO]])</f>
        <v>DGRUPO</v>
      </c>
    </row>
    <row r="33" spans="1:15" s="11" customFormat="1">
      <c r="A33" s="11" t="s">
        <v>66</v>
      </c>
      <c r="B33" s="11" t="s">
        <v>90</v>
      </c>
      <c r="C33" s="11" t="s">
        <v>24</v>
      </c>
      <c r="D33" s="11" t="s">
        <v>13</v>
      </c>
      <c r="E33" s="11">
        <v>1</v>
      </c>
      <c r="F33" s="11">
        <v>2</v>
      </c>
      <c r="G33" s="11">
        <v>0</v>
      </c>
      <c r="H33" s="11">
        <v>0</v>
      </c>
      <c r="I33" s="11">
        <v>0</v>
      </c>
      <c r="J33" s="11">
        <v>0</v>
      </c>
      <c r="K33" s="12">
        <f>SUM(Tabela1[[#This Row],[VÍTORIAS 3 X 0]:[DERROTAS 3 X 2]])</f>
        <v>3</v>
      </c>
      <c r="L33" s="12">
        <f>IFERROR(_xlfn.XLOOKUP(O:O,PONTUAÇÕES!D:D,PONTUAÇÕES!C:C),"")</f>
        <v>100</v>
      </c>
      <c r="M33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13</v>
      </c>
      <c r="N33" s="11">
        <f>SUM(Tabela1[[#This Row],[PONTUAÇÃO COLOCAÇÃO]],Tabela1[[#This Row],[PONTUAÇÃO PARTIDAS]])</f>
        <v>113</v>
      </c>
      <c r="O33" s="11" t="str">
        <f>CONCATENATE(Tabela1[[#This Row],[RATING]],Tabela1[[#This Row],[COLOCAÇÃO]])</f>
        <v>E1º</v>
      </c>
    </row>
    <row r="34" spans="1:15" s="11" customFormat="1">
      <c r="A34" s="11" t="s">
        <v>84</v>
      </c>
      <c r="B34" s="11" t="s">
        <v>90</v>
      </c>
      <c r="C34" s="11" t="s">
        <v>24</v>
      </c>
      <c r="D34" s="11" t="s">
        <v>15</v>
      </c>
      <c r="E34" s="11">
        <v>1</v>
      </c>
      <c r="F34" s="11">
        <v>2</v>
      </c>
      <c r="G34" s="11">
        <v>0</v>
      </c>
      <c r="H34" s="11">
        <v>0</v>
      </c>
      <c r="I34" s="11">
        <v>0</v>
      </c>
      <c r="J34" s="11">
        <v>0</v>
      </c>
      <c r="K34" s="12">
        <f>SUM(Tabela1[[#This Row],[VÍTORIAS 3 X 0]:[DERROTAS 3 X 2]])</f>
        <v>3</v>
      </c>
      <c r="L34" s="12">
        <f>IFERROR(_xlfn.XLOOKUP(O:O,PONTUAÇÕES!D:D,PONTUAÇÕES!C:C),"")</f>
        <v>90</v>
      </c>
      <c r="M34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13</v>
      </c>
      <c r="N34" s="11">
        <f>SUM(Tabela1[[#This Row],[PONTUAÇÃO COLOCAÇÃO]],Tabela1[[#This Row],[PONTUAÇÃO PARTIDAS]])</f>
        <v>103</v>
      </c>
      <c r="O34" s="11" t="str">
        <f>CONCATENATE(Tabela1[[#This Row],[RATING]],Tabela1[[#This Row],[COLOCAÇÃO]])</f>
        <v>E2º</v>
      </c>
    </row>
    <row r="35" spans="1:15" s="11" customFormat="1">
      <c r="A35" s="11" t="s">
        <v>89</v>
      </c>
      <c r="B35" s="11" t="s">
        <v>90</v>
      </c>
      <c r="C35" s="11" t="s">
        <v>24</v>
      </c>
      <c r="D35" s="11" t="s">
        <v>17</v>
      </c>
      <c r="E35" s="11">
        <v>1</v>
      </c>
      <c r="F35" s="11">
        <v>0</v>
      </c>
      <c r="G35" s="11">
        <v>0</v>
      </c>
      <c r="H35" s="11">
        <v>2</v>
      </c>
      <c r="I35" s="11">
        <v>0</v>
      </c>
      <c r="J35" s="11">
        <v>0</v>
      </c>
      <c r="K35" s="12">
        <f>SUM(Tabela1[[#This Row],[VÍTORIAS 3 X 0]:[DERROTAS 3 X 2]])</f>
        <v>3</v>
      </c>
      <c r="L35" s="12">
        <f>IFERROR(_xlfn.XLOOKUP(O:O,PONTUAÇÕES!D:D,PONTUAÇÕES!C:C),"")</f>
        <v>80</v>
      </c>
      <c r="M35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5</v>
      </c>
      <c r="N35" s="11">
        <f>SUM(Tabela1[[#This Row],[PONTUAÇÃO COLOCAÇÃO]],Tabela1[[#This Row],[PONTUAÇÃO PARTIDAS]])</f>
        <v>85</v>
      </c>
      <c r="O35" s="11" t="str">
        <f>CONCATENATE(Tabela1[[#This Row],[RATING]],Tabela1[[#This Row],[COLOCAÇÃO]])</f>
        <v>E3º</v>
      </c>
    </row>
    <row r="36" spans="1:15" s="11" customFormat="1">
      <c r="A36" s="11" t="s">
        <v>71</v>
      </c>
      <c r="B36" s="11" t="s">
        <v>90</v>
      </c>
      <c r="C36" s="11" t="s">
        <v>24</v>
      </c>
      <c r="D36" s="11" t="s">
        <v>17</v>
      </c>
      <c r="E36" s="11">
        <v>0</v>
      </c>
      <c r="F36" s="11">
        <v>0</v>
      </c>
      <c r="G36" s="11">
        <v>0</v>
      </c>
      <c r="H36" s="11">
        <v>1</v>
      </c>
      <c r="I36" s="11">
        <v>2</v>
      </c>
      <c r="J36" s="11">
        <v>0</v>
      </c>
      <c r="K36" s="12">
        <f>SUM(Tabela1[[#This Row],[VÍTORIAS 3 X 0]:[DERROTAS 3 X 2]])</f>
        <v>3</v>
      </c>
      <c r="L36" s="12">
        <f>IFERROR(_xlfn.XLOOKUP(O:O,PONTUAÇÕES!D:D,PONTUAÇÕES!C:C),"")</f>
        <v>80</v>
      </c>
      <c r="M36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2</v>
      </c>
      <c r="N36" s="11">
        <f>SUM(Tabela1[[#This Row],[PONTUAÇÃO COLOCAÇÃO]],Tabela1[[#This Row],[PONTUAÇÃO PARTIDAS]])</f>
        <v>82</v>
      </c>
      <c r="O36" s="11" t="str">
        <f>CONCATENATE(Tabela1[[#This Row],[RATING]],Tabela1[[#This Row],[COLOCAÇÃO]])</f>
        <v>E3º</v>
      </c>
    </row>
    <row r="37" spans="1:15" s="11" customFormat="1">
      <c r="A37" s="11" t="s">
        <v>11</v>
      </c>
      <c r="B37" s="11" t="s">
        <v>85</v>
      </c>
      <c r="C37" s="11" t="s">
        <v>10</v>
      </c>
      <c r="D37" s="11" t="s">
        <v>13</v>
      </c>
      <c r="E37" s="11">
        <v>3</v>
      </c>
      <c r="F37" s="11">
        <v>0</v>
      </c>
      <c r="G37" s="11">
        <v>1</v>
      </c>
      <c r="H37" s="11">
        <v>0</v>
      </c>
      <c r="I37" s="11">
        <v>0</v>
      </c>
      <c r="J37" s="11">
        <v>0</v>
      </c>
      <c r="K37" s="12">
        <f>SUM(Tabela1[[#This Row],[VÍTORIAS 3 X 0]:[DERROTAS 3 X 2]])</f>
        <v>4</v>
      </c>
      <c r="L37" s="12">
        <f>IFERROR(_xlfn.XLOOKUP(O:O,PONTUAÇÕES!D:D,PONTUAÇÕES!C:C),"")</f>
        <v>500</v>
      </c>
      <c r="M37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18</v>
      </c>
      <c r="N37" s="11">
        <f>SUM(Tabela1[[#This Row],[PONTUAÇÃO COLOCAÇÃO]],Tabela1[[#This Row],[PONTUAÇÃO PARTIDAS]])</f>
        <v>518</v>
      </c>
      <c r="O37" s="11" t="str">
        <f>CONCATENATE(Tabela1[[#This Row],[RATING]],Tabela1[[#This Row],[COLOCAÇÃO]])</f>
        <v>A1º</v>
      </c>
    </row>
    <row r="38" spans="1:15" s="11" customFormat="1">
      <c r="A38" s="11" t="s">
        <v>35</v>
      </c>
      <c r="B38" s="11" t="s">
        <v>85</v>
      </c>
      <c r="C38" s="11" t="s">
        <v>10</v>
      </c>
      <c r="D38" s="11" t="s">
        <v>15</v>
      </c>
      <c r="E38" s="11">
        <v>2</v>
      </c>
      <c r="F38" s="11">
        <v>2</v>
      </c>
      <c r="G38" s="11">
        <v>0</v>
      </c>
      <c r="H38" s="11">
        <v>0</v>
      </c>
      <c r="I38" s="11">
        <v>0</v>
      </c>
      <c r="J38" s="11">
        <v>1</v>
      </c>
      <c r="K38" s="12">
        <f>SUM(Tabela1[[#This Row],[VÍTORIAS 3 X 0]:[DERROTAS 3 X 2]])</f>
        <v>5</v>
      </c>
      <c r="L38" s="12">
        <f>IFERROR(_xlfn.XLOOKUP(O:O,PONTUAÇÕES!D:D,PONTUAÇÕES!C:C),"")</f>
        <v>490</v>
      </c>
      <c r="M38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20</v>
      </c>
      <c r="N38" s="11">
        <f>SUM(Tabela1[[#This Row],[PONTUAÇÃO COLOCAÇÃO]],Tabela1[[#This Row],[PONTUAÇÃO PARTIDAS]])</f>
        <v>510</v>
      </c>
      <c r="O38" s="11" t="str">
        <f>CONCATENATE(Tabela1[[#This Row],[RATING]],Tabela1[[#This Row],[COLOCAÇÃO]])</f>
        <v>A2º</v>
      </c>
    </row>
    <row r="39" spans="1:15" s="11" customFormat="1">
      <c r="A39" s="11" t="s">
        <v>42</v>
      </c>
      <c r="B39" s="11" t="s">
        <v>85</v>
      </c>
      <c r="C39" s="11" t="s">
        <v>10</v>
      </c>
      <c r="D39" s="11" t="s">
        <v>17</v>
      </c>
      <c r="E39" s="11">
        <v>1</v>
      </c>
      <c r="F39" s="11">
        <v>0</v>
      </c>
      <c r="G39" s="11">
        <v>1</v>
      </c>
      <c r="H39" s="11">
        <v>1</v>
      </c>
      <c r="I39" s="11">
        <v>1</v>
      </c>
      <c r="J39" s="11">
        <v>0</v>
      </c>
      <c r="K39" s="12">
        <f>SUM(Tabela1[[#This Row],[VÍTORIAS 3 X 0]:[DERROTAS 3 X 2]])</f>
        <v>4</v>
      </c>
      <c r="L39" s="12">
        <f>IFERROR(_xlfn.XLOOKUP(O:O,PONTUAÇÕES!D:D,PONTUAÇÕES!C:C),"")</f>
        <v>480</v>
      </c>
      <c r="M39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9</v>
      </c>
      <c r="N39" s="11">
        <f>SUM(Tabela1[[#This Row],[PONTUAÇÃO COLOCAÇÃO]],Tabela1[[#This Row],[PONTUAÇÃO PARTIDAS]])</f>
        <v>489</v>
      </c>
      <c r="O39" s="11" t="str">
        <f>CONCATENATE(Tabela1[[#This Row],[RATING]],Tabela1[[#This Row],[COLOCAÇÃO]])</f>
        <v>A3º</v>
      </c>
    </row>
    <row r="40" spans="1:15" s="11" customFormat="1">
      <c r="A40" s="11" t="s">
        <v>86</v>
      </c>
      <c r="B40" s="11" t="s">
        <v>85</v>
      </c>
      <c r="C40" s="11" t="s">
        <v>10</v>
      </c>
      <c r="D40" s="11" t="s">
        <v>17</v>
      </c>
      <c r="E40" s="11">
        <v>0</v>
      </c>
      <c r="F40" s="11">
        <v>0</v>
      </c>
      <c r="G40" s="11">
        <v>0</v>
      </c>
      <c r="H40" s="11">
        <v>2</v>
      </c>
      <c r="I40" s="11">
        <v>0</v>
      </c>
      <c r="J40" s="11">
        <v>0</v>
      </c>
      <c r="K40" s="12">
        <f>SUM(Tabela1[[#This Row],[VÍTORIAS 3 X 0]:[DERROTAS 3 X 2]])</f>
        <v>2</v>
      </c>
      <c r="L40" s="12">
        <f>IFERROR(_xlfn.XLOOKUP(O:O,PONTUAÇÕES!D:D,PONTUAÇÕES!C:C),"")</f>
        <v>480</v>
      </c>
      <c r="M40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0</v>
      </c>
      <c r="N40" s="11">
        <f>SUM(Tabela1[[#This Row],[PONTUAÇÃO COLOCAÇÃO]],Tabela1[[#This Row],[PONTUAÇÃO PARTIDAS]])</f>
        <v>480</v>
      </c>
      <c r="O40" s="11" t="str">
        <f>CONCATENATE(Tabela1[[#This Row],[RATING]],Tabela1[[#This Row],[COLOCAÇÃO]])</f>
        <v>A3º</v>
      </c>
    </row>
    <row r="41" spans="1:15" s="11" customFormat="1">
      <c r="A41" s="11" t="s">
        <v>53</v>
      </c>
      <c r="B41" s="11" t="s">
        <v>85</v>
      </c>
      <c r="C41" s="11" t="s">
        <v>10</v>
      </c>
      <c r="D41" s="11" t="s">
        <v>20</v>
      </c>
      <c r="E41" s="11">
        <v>0</v>
      </c>
      <c r="F41" s="11">
        <v>0</v>
      </c>
      <c r="G41" s="11">
        <v>0</v>
      </c>
      <c r="H41" s="11">
        <v>1</v>
      </c>
      <c r="I41" s="11">
        <v>0</v>
      </c>
      <c r="J41" s="11">
        <v>0</v>
      </c>
      <c r="K41" s="12">
        <f>SUM(Tabela1[[#This Row],[VÍTORIAS 3 X 0]:[DERROTAS 3 X 2]])</f>
        <v>1</v>
      </c>
      <c r="L41" s="12">
        <f>IFERROR(_xlfn.XLOOKUP(O:O,PONTUAÇÕES!D:D,PONTUAÇÕES!C:C),"")</f>
        <v>450</v>
      </c>
      <c r="M41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0</v>
      </c>
      <c r="N41" s="11">
        <f>SUM(Tabela1[[#This Row],[PONTUAÇÃO COLOCAÇÃO]],Tabela1[[#This Row],[PONTUAÇÃO PARTIDAS]])</f>
        <v>450</v>
      </c>
      <c r="O41" s="11" t="str">
        <f>CONCATENATE(Tabela1[[#This Row],[RATING]],Tabela1[[#This Row],[COLOCAÇÃO]])</f>
        <v>AGRUPO</v>
      </c>
    </row>
    <row r="42" spans="1:15" s="11" customFormat="1">
      <c r="A42" s="11" t="s">
        <v>40</v>
      </c>
      <c r="B42" s="11" t="s">
        <v>85</v>
      </c>
      <c r="C42" s="11" t="s">
        <v>10</v>
      </c>
      <c r="D42" s="11" t="s">
        <v>20</v>
      </c>
      <c r="E42" s="11">
        <v>0</v>
      </c>
      <c r="F42" s="11">
        <v>1</v>
      </c>
      <c r="G42" s="11">
        <v>0</v>
      </c>
      <c r="H42" s="11">
        <v>1</v>
      </c>
      <c r="I42" s="11">
        <v>0</v>
      </c>
      <c r="J42" s="11">
        <v>1</v>
      </c>
      <c r="K42" s="12">
        <f>SUM(Tabela1[[#This Row],[VÍTORIAS 3 X 0]:[DERROTAS 3 X 2]])</f>
        <v>3</v>
      </c>
      <c r="L42" s="12">
        <f>IFERROR(_xlfn.XLOOKUP(O:O,PONTUAÇÕES!D:D,PONTUAÇÕES!C:C),"")</f>
        <v>450</v>
      </c>
      <c r="M42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6</v>
      </c>
      <c r="N42" s="11">
        <f>SUM(Tabela1[[#This Row],[PONTUAÇÃO COLOCAÇÃO]],Tabela1[[#This Row],[PONTUAÇÃO PARTIDAS]])</f>
        <v>456</v>
      </c>
      <c r="O42" s="11" t="str">
        <f>CONCATENATE(Tabela1[[#This Row],[RATING]],Tabela1[[#This Row],[COLOCAÇÃO]])</f>
        <v>AGRUPO</v>
      </c>
    </row>
    <row r="43" spans="1:15">
      <c r="A43" s="11" t="s">
        <v>47</v>
      </c>
      <c r="B43" s="11" t="s">
        <v>85</v>
      </c>
      <c r="C43" s="11" t="s">
        <v>10</v>
      </c>
      <c r="D43" s="11" t="s">
        <v>20</v>
      </c>
      <c r="E43" s="11">
        <v>0</v>
      </c>
      <c r="F43" s="11">
        <v>0</v>
      </c>
      <c r="G43" s="11">
        <v>0</v>
      </c>
      <c r="H43" s="11">
        <v>1</v>
      </c>
      <c r="I43" s="11">
        <v>2</v>
      </c>
      <c r="J43" s="11">
        <v>0</v>
      </c>
      <c r="K43" s="12">
        <f>SUM(Tabela1[[#This Row],[VÍTORIAS 3 X 0]:[DERROTAS 3 X 2]])</f>
        <v>3</v>
      </c>
      <c r="L43" s="12">
        <f>IFERROR(_xlfn.XLOOKUP(O:O,PONTUAÇÕES!D:D,PONTUAÇÕES!C:C),"")</f>
        <v>450</v>
      </c>
      <c r="M43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2</v>
      </c>
      <c r="N43" s="11">
        <f>SUM(Tabela1[[#This Row],[PONTUAÇÃO COLOCAÇÃO]],Tabela1[[#This Row],[PONTUAÇÃO PARTIDAS]])</f>
        <v>452</v>
      </c>
      <c r="O43" s="11" t="str">
        <f>CONCATENATE(Tabela1[[#This Row],[RATING]],Tabela1[[#This Row],[COLOCAÇÃO]])</f>
        <v>AGRUPO</v>
      </c>
    </row>
    <row r="44" spans="1:15">
      <c r="A44" s="11" t="s">
        <v>39</v>
      </c>
      <c r="B44" s="11" t="s">
        <v>85</v>
      </c>
      <c r="C44" s="11" t="s">
        <v>21</v>
      </c>
      <c r="D44" s="11" t="s">
        <v>13</v>
      </c>
      <c r="E44" s="11">
        <v>3</v>
      </c>
      <c r="F44" s="11">
        <v>1</v>
      </c>
      <c r="G44" s="11">
        <v>0</v>
      </c>
      <c r="H44" s="11">
        <v>0</v>
      </c>
      <c r="I44" s="11">
        <v>0</v>
      </c>
      <c r="J44" s="11">
        <v>0</v>
      </c>
      <c r="K44" s="12">
        <f>SUM(Tabela1[[#This Row],[VÍTORIAS 3 X 0]:[DERROTAS 3 X 2]])</f>
        <v>4</v>
      </c>
      <c r="L44" s="12">
        <f>IFERROR(_xlfn.XLOOKUP(O:O,PONTUAÇÕES!D:D,PONTUAÇÕES!C:C),"")</f>
        <v>400</v>
      </c>
      <c r="M44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19</v>
      </c>
      <c r="N44" s="11">
        <f>SUM(Tabela1[[#This Row],[PONTUAÇÃO COLOCAÇÃO]],Tabela1[[#This Row],[PONTUAÇÃO PARTIDAS]])</f>
        <v>419</v>
      </c>
      <c r="O44" s="11" t="str">
        <f>CONCATENATE(Tabela1[[#This Row],[RATING]],Tabela1[[#This Row],[COLOCAÇÃO]])</f>
        <v>B1º</v>
      </c>
    </row>
    <row r="45" spans="1:15">
      <c r="A45" s="11" t="s">
        <v>50</v>
      </c>
      <c r="B45" s="11" t="s">
        <v>85</v>
      </c>
      <c r="C45" s="11" t="s">
        <v>21</v>
      </c>
      <c r="D45" s="11" t="s">
        <v>15</v>
      </c>
      <c r="E45" s="11">
        <v>0</v>
      </c>
      <c r="F45" s="11">
        <v>2</v>
      </c>
      <c r="G45" s="11">
        <v>0</v>
      </c>
      <c r="H45" s="11">
        <v>1</v>
      </c>
      <c r="I45" s="11">
        <v>1</v>
      </c>
      <c r="J45" s="11">
        <v>0</v>
      </c>
      <c r="K45" s="12">
        <f>SUM(Tabela1[[#This Row],[VÍTORIAS 3 X 0]:[DERROTAS 3 X 2]])</f>
        <v>4</v>
      </c>
      <c r="L45" s="12">
        <f>IFERROR(_xlfn.XLOOKUP(O:O,PONTUAÇÕES!D:D,PONTUAÇÕES!C:C),"")</f>
        <v>390</v>
      </c>
      <c r="M45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9</v>
      </c>
      <c r="N45" s="11">
        <f>SUM(Tabela1[[#This Row],[PONTUAÇÃO COLOCAÇÃO]],Tabela1[[#This Row],[PONTUAÇÃO PARTIDAS]])</f>
        <v>399</v>
      </c>
      <c r="O45" s="11" t="str">
        <f>CONCATENATE(Tabela1[[#This Row],[RATING]],Tabela1[[#This Row],[COLOCAÇÃO]])</f>
        <v>B2º</v>
      </c>
    </row>
    <row r="46" spans="1:15">
      <c r="A46" s="11" t="s">
        <v>59</v>
      </c>
      <c r="B46" s="11" t="s">
        <v>85</v>
      </c>
      <c r="C46" s="11" t="s">
        <v>21</v>
      </c>
      <c r="D46" s="11" t="s">
        <v>17</v>
      </c>
      <c r="E46" s="11">
        <v>1</v>
      </c>
      <c r="F46" s="11">
        <v>0</v>
      </c>
      <c r="G46" s="11">
        <v>0</v>
      </c>
      <c r="H46" s="11">
        <v>2</v>
      </c>
      <c r="I46" s="11">
        <v>0</v>
      </c>
      <c r="J46" s="11">
        <v>0</v>
      </c>
      <c r="K46" s="12">
        <f>SUM(Tabela1[[#This Row],[VÍTORIAS 3 X 0]:[DERROTAS 3 X 2]])</f>
        <v>3</v>
      </c>
      <c r="L46" s="12">
        <f>IFERROR(_xlfn.XLOOKUP(O:O,PONTUAÇÕES!D:D,PONTUAÇÕES!C:C),"")</f>
        <v>380</v>
      </c>
      <c r="M46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5</v>
      </c>
      <c r="N46" s="11">
        <f>SUM(Tabela1[[#This Row],[PONTUAÇÃO COLOCAÇÃO]],Tabela1[[#This Row],[PONTUAÇÃO PARTIDAS]])</f>
        <v>385</v>
      </c>
      <c r="O46" s="11" t="str">
        <f>CONCATENATE(Tabela1[[#This Row],[RATING]],Tabela1[[#This Row],[COLOCAÇÃO]])</f>
        <v>B3º</v>
      </c>
    </row>
    <row r="47" spans="1:15">
      <c r="A47" s="11" t="s">
        <v>82</v>
      </c>
      <c r="B47" s="11" t="s">
        <v>85</v>
      </c>
      <c r="C47" s="11" t="s">
        <v>21</v>
      </c>
      <c r="D47" s="11" t="s">
        <v>17</v>
      </c>
      <c r="E47" s="11">
        <v>2</v>
      </c>
      <c r="F47" s="11">
        <v>0</v>
      </c>
      <c r="G47" s="11">
        <v>0</v>
      </c>
      <c r="H47" s="11">
        <v>0</v>
      </c>
      <c r="I47" s="11">
        <v>1</v>
      </c>
      <c r="J47" s="11">
        <v>0</v>
      </c>
      <c r="K47" s="12">
        <f>SUM(Tabela1[[#This Row],[VÍTORIAS 3 X 0]:[DERROTAS 3 X 2]])</f>
        <v>3</v>
      </c>
      <c r="L47" s="12">
        <f>IFERROR(_xlfn.XLOOKUP(O:O,PONTUAÇÕES!D:D,PONTUAÇÕES!C:C),"")</f>
        <v>380</v>
      </c>
      <c r="M47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11</v>
      </c>
      <c r="N47" s="11">
        <f>SUM(Tabela1[[#This Row],[PONTUAÇÃO COLOCAÇÃO]],Tabela1[[#This Row],[PONTUAÇÃO PARTIDAS]])</f>
        <v>391</v>
      </c>
      <c r="O47" s="11" t="str">
        <f>CONCATENATE(Tabela1[[#This Row],[RATING]],Tabela1[[#This Row],[COLOCAÇÃO]])</f>
        <v>B3º</v>
      </c>
    </row>
    <row r="48" spans="1:15">
      <c r="A48" s="11" t="s">
        <v>62</v>
      </c>
      <c r="B48" s="11" t="s">
        <v>85</v>
      </c>
      <c r="C48" s="11" t="s">
        <v>21</v>
      </c>
      <c r="D48" s="11" t="s">
        <v>20</v>
      </c>
      <c r="E48" s="11">
        <v>0</v>
      </c>
      <c r="F48" s="11">
        <v>0</v>
      </c>
      <c r="G48" s="11">
        <v>0</v>
      </c>
      <c r="H48" s="11">
        <v>1</v>
      </c>
      <c r="I48" s="11">
        <v>1</v>
      </c>
      <c r="J48" s="11">
        <v>0</v>
      </c>
      <c r="K48" s="12">
        <f>SUM(Tabela1[[#This Row],[VÍTORIAS 3 X 0]:[DERROTAS 3 X 2]])</f>
        <v>2</v>
      </c>
      <c r="L48" s="12">
        <f>IFERROR(_xlfn.XLOOKUP(O:O,PONTUAÇÕES!D:D,PONTUAÇÕES!C:C),"")</f>
        <v>350</v>
      </c>
      <c r="M48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</v>
      </c>
      <c r="N48" s="11">
        <f>SUM(Tabela1[[#This Row],[PONTUAÇÃO COLOCAÇÃO]],Tabela1[[#This Row],[PONTUAÇÃO PARTIDAS]])</f>
        <v>351</v>
      </c>
      <c r="O48" s="11" t="str">
        <f>CONCATENATE(Tabela1[[#This Row],[RATING]],Tabela1[[#This Row],[COLOCAÇÃO]])</f>
        <v>BGRUPO</v>
      </c>
    </row>
    <row r="49" spans="1:15">
      <c r="A49" s="11" t="s">
        <v>46</v>
      </c>
      <c r="B49" s="11" t="s">
        <v>85</v>
      </c>
      <c r="C49" s="11" t="s">
        <v>21</v>
      </c>
      <c r="D49" s="11" t="s">
        <v>20</v>
      </c>
      <c r="E49" s="11">
        <v>0</v>
      </c>
      <c r="F49" s="11">
        <v>0</v>
      </c>
      <c r="G49" s="11">
        <v>0</v>
      </c>
      <c r="H49" s="11">
        <v>2</v>
      </c>
      <c r="I49" s="11">
        <v>0</v>
      </c>
      <c r="J49" s="11">
        <v>0</v>
      </c>
      <c r="K49" s="12">
        <f>SUM(Tabela1[[#This Row],[VÍTORIAS 3 X 0]:[DERROTAS 3 X 2]])</f>
        <v>2</v>
      </c>
      <c r="L49" s="12">
        <f>IFERROR(_xlfn.XLOOKUP(O:O,PONTUAÇÕES!D:D,PONTUAÇÕES!C:C),"")</f>
        <v>350</v>
      </c>
      <c r="M49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0</v>
      </c>
      <c r="N49" s="11">
        <f>SUM(Tabela1[[#This Row],[PONTUAÇÃO COLOCAÇÃO]],Tabela1[[#This Row],[PONTUAÇÃO PARTIDAS]])</f>
        <v>350</v>
      </c>
      <c r="O49" s="11" t="str">
        <f>CONCATENATE(Tabela1[[#This Row],[RATING]],Tabela1[[#This Row],[COLOCAÇÃO]])</f>
        <v>BGRUPO</v>
      </c>
    </row>
    <row r="50" spans="1:15">
      <c r="A50" s="11" t="s">
        <v>51</v>
      </c>
      <c r="B50" s="11" t="s">
        <v>85</v>
      </c>
      <c r="C50" s="11" t="s">
        <v>22</v>
      </c>
      <c r="D50" s="11" t="s">
        <v>13</v>
      </c>
      <c r="E50" s="11">
        <v>1</v>
      </c>
      <c r="F50" s="11">
        <v>0</v>
      </c>
      <c r="G50" s="11">
        <v>2</v>
      </c>
      <c r="H50" s="11">
        <v>0</v>
      </c>
      <c r="I50" s="11">
        <v>1</v>
      </c>
      <c r="J50" s="11">
        <v>0</v>
      </c>
      <c r="K50" s="12">
        <f>SUM(Tabela1[[#This Row],[VÍTORIAS 3 X 0]:[DERROTAS 3 X 2]])</f>
        <v>4</v>
      </c>
      <c r="L50" s="12">
        <f>IFERROR(_xlfn.XLOOKUP(O:O,PONTUAÇÕES!D:D,PONTUAÇÕES!C:C),"")</f>
        <v>300</v>
      </c>
      <c r="M50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12</v>
      </c>
      <c r="N50" s="11">
        <f>SUM(Tabela1[[#This Row],[PONTUAÇÃO COLOCAÇÃO]],Tabela1[[#This Row],[PONTUAÇÃO PARTIDAS]])</f>
        <v>312</v>
      </c>
      <c r="O50" s="11" t="str">
        <f>CONCATENATE(Tabela1[[#This Row],[RATING]],Tabela1[[#This Row],[COLOCAÇÃO]])</f>
        <v>C1º</v>
      </c>
    </row>
    <row r="51" spans="1:15">
      <c r="A51" s="11" t="s">
        <v>87</v>
      </c>
      <c r="B51" s="11" t="s">
        <v>85</v>
      </c>
      <c r="C51" s="11" t="s">
        <v>22</v>
      </c>
      <c r="D51" s="11" t="s">
        <v>15</v>
      </c>
      <c r="E51" s="11">
        <v>1</v>
      </c>
      <c r="F51" s="11">
        <v>0</v>
      </c>
      <c r="G51" s="11">
        <v>1</v>
      </c>
      <c r="H51" s="11">
        <v>1</v>
      </c>
      <c r="I51" s="11">
        <v>1</v>
      </c>
      <c r="J51" s="11">
        <v>0</v>
      </c>
      <c r="K51" s="12">
        <f>SUM(Tabela1[[#This Row],[VÍTORIAS 3 X 0]:[DERROTAS 3 X 2]])</f>
        <v>4</v>
      </c>
      <c r="L51" s="12">
        <f>IFERROR(_xlfn.XLOOKUP(O:O,PONTUAÇÕES!D:D,PONTUAÇÕES!C:C),"")</f>
        <v>290</v>
      </c>
      <c r="M51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9</v>
      </c>
      <c r="N51" s="11">
        <f>SUM(Tabela1[[#This Row],[PONTUAÇÃO COLOCAÇÃO]],Tabela1[[#This Row],[PONTUAÇÃO PARTIDAS]])</f>
        <v>299</v>
      </c>
      <c r="O51" s="11" t="str">
        <f>CONCATENATE(Tabela1[[#This Row],[RATING]],Tabela1[[#This Row],[COLOCAÇÃO]])</f>
        <v>C2º</v>
      </c>
    </row>
    <row r="52" spans="1:15">
      <c r="A52" s="11" t="s">
        <v>56</v>
      </c>
      <c r="B52" s="11" t="s">
        <v>85</v>
      </c>
      <c r="C52" s="11" t="s">
        <v>22</v>
      </c>
      <c r="D52" s="11" t="s">
        <v>17</v>
      </c>
      <c r="E52" s="11">
        <v>1</v>
      </c>
      <c r="F52" s="11">
        <v>1</v>
      </c>
      <c r="G52" s="11">
        <v>0</v>
      </c>
      <c r="H52" s="11">
        <v>0</v>
      </c>
      <c r="I52" s="11">
        <v>0</v>
      </c>
      <c r="J52" s="11">
        <v>1</v>
      </c>
      <c r="K52" s="12">
        <f>SUM(Tabela1[[#This Row],[VÍTORIAS 3 X 0]:[DERROTAS 3 X 2]])</f>
        <v>3</v>
      </c>
      <c r="L52" s="12">
        <f>IFERROR(_xlfn.XLOOKUP(O:O,PONTUAÇÕES!D:D,PONTUAÇÕES!C:C),"")</f>
        <v>280</v>
      </c>
      <c r="M52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11</v>
      </c>
      <c r="N52" s="11">
        <f>SUM(Tabela1[[#This Row],[PONTUAÇÃO COLOCAÇÃO]],Tabela1[[#This Row],[PONTUAÇÃO PARTIDAS]])</f>
        <v>291</v>
      </c>
      <c r="O52" s="11" t="str">
        <f>CONCATENATE(Tabela1[[#This Row],[RATING]],Tabela1[[#This Row],[COLOCAÇÃO]])</f>
        <v>C3º</v>
      </c>
    </row>
    <row r="53" spans="1:15">
      <c r="A53" s="11" t="s">
        <v>54</v>
      </c>
      <c r="B53" s="11" t="s">
        <v>85</v>
      </c>
      <c r="C53" s="11" t="s">
        <v>22</v>
      </c>
      <c r="D53" s="11" t="s">
        <v>17</v>
      </c>
      <c r="E53" s="11">
        <v>1</v>
      </c>
      <c r="F53" s="11">
        <v>1</v>
      </c>
      <c r="G53" s="11">
        <v>0</v>
      </c>
      <c r="H53" s="11">
        <v>0</v>
      </c>
      <c r="I53" s="11">
        <v>0</v>
      </c>
      <c r="J53" s="11">
        <v>1</v>
      </c>
      <c r="K53" s="12">
        <f>SUM(Tabela1[[#This Row],[VÍTORIAS 3 X 0]:[DERROTAS 3 X 2]])</f>
        <v>3</v>
      </c>
      <c r="L53" s="12">
        <f>IFERROR(_xlfn.XLOOKUP(O:O,PONTUAÇÕES!D:D,PONTUAÇÕES!C:C),"")</f>
        <v>280</v>
      </c>
      <c r="M53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11</v>
      </c>
      <c r="N53" s="11">
        <f>SUM(Tabela1[[#This Row],[PONTUAÇÃO COLOCAÇÃO]],Tabela1[[#This Row],[PONTUAÇÃO PARTIDAS]])</f>
        <v>291</v>
      </c>
      <c r="O53" s="11" t="str">
        <f>CONCATENATE(Tabela1[[#This Row],[RATING]],Tabela1[[#This Row],[COLOCAÇÃO]])</f>
        <v>C3º</v>
      </c>
    </row>
    <row r="54" spans="1:15">
      <c r="A54" s="11" t="s">
        <v>55</v>
      </c>
      <c r="B54" s="11" t="s">
        <v>85</v>
      </c>
      <c r="C54" s="11" t="s">
        <v>22</v>
      </c>
      <c r="D54" s="11" t="s">
        <v>20</v>
      </c>
      <c r="E54" s="11">
        <v>0</v>
      </c>
      <c r="F54" s="11">
        <v>0</v>
      </c>
      <c r="G54" s="11">
        <v>0</v>
      </c>
      <c r="H54" s="11">
        <v>2</v>
      </c>
      <c r="I54" s="11">
        <v>0</v>
      </c>
      <c r="J54" s="11">
        <v>0</v>
      </c>
      <c r="K54" s="12">
        <f>SUM(Tabela1[[#This Row],[VÍTORIAS 3 X 0]:[DERROTAS 3 X 2]])</f>
        <v>2</v>
      </c>
      <c r="L54" s="12">
        <f>IFERROR(_xlfn.XLOOKUP(O:O,PONTUAÇÕES!D:D,PONTUAÇÕES!C:C),"")</f>
        <v>250</v>
      </c>
      <c r="M54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0</v>
      </c>
      <c r="N54" s="11">
        <f>SUM(Tabela1[[#This Row],[PONTUAÇÃO COLOCAÇÃO]],Tabela1[[#This Row],[PONTUAÇÃO PARTIDAS]])</f>
        <v>250</v>
      </c>
      <c r="O54" s="11" t="str">
        <f>CONCATENATE(Tabela1[[#This Row],[RATING]],Tabela1[[#This Row],[COLOCAÇÃO]])</f>
        <v>CGRUPO</v>
      </c>
    </row>
    <row r="55" spans="1:15">
      <c r="A55" s="11" t="s">
        <v>49</v>
      </c>
      <c r="B55" s="11" t="s">
        <v>85</v>
      </c>
      <c r="C55" s="11" t="s">
        <v>22</v>
      </c>
      <c r="D55" s="11" t="s">
        <v>20</v>
      </c>
      <c r="E55" s="11">
        <v>0</v>
      </c>
      <c r="F55" s="11">
        <v>0</v>
      </c>
      <c r="G55" s="11">
        <v>0</v>
      </c>
      <c r="H55" s="11">
        <v>1</v>
      </c>
      <c r="I55" s="11">
        <v>0</v>
      </c>
      <c r="J55" s="11">
        <v>1</v>
      </c>
      <c r="K55" s="12">
        <f>SUM(Tabela1[[#This Row],[VÍTORIAS 3 X 0]:[DERROTAS 3 X 2]])</f>
        <v>2</v>
      </c>
      <c r="L55" s="12">
        <f>IFERROR(_xlfn.XLOOKUP(O:O,PONTUAÇÕES!D:D,PONTUAÇÕES!C:C),"")</f>
        <v>250</v>
      </c>
      <c r="M55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2</v>
      </c>
      <c r="N55" s="11">
        <f>SUM(Tabela1[[#This Row],[PONTUAÇÃO COLOCAÇÃO]],Tabela1[[#This Row],[PONTUAÇÃO PARTIDAS]])</f>
        <v>252</v>
      </c>
      <c r="O55" s="11" t="str">
        <f>CONCATENATE(Tabela1[[#This Row],[RATING]],Tabela1[[#This Row],[COLOCAÇÃO]])</f>
        <v>CGRUPO</v>
      </c>
    </row>
    <row r="56" spans="1:15">
      <c r="A56" s="11" t="s">
        <v>58</v>
      </c>
      <c r="B56" s="11" t="s">
        <v>85</v>
      </c>
      <c r="C56" s="11" t="s">
        <v>23</v>
      </c>
      <c r="D56" s="11" t="s">
        <v>13</v>
      </c>
      <c r="E56" s="11">
        <v>3</v>
      </c>
      <c r="F56" s="11">
        <v>0</v>
      </c>
      <c r="G56" s="11">
        <v>0</v>
      </c>
      <c r="H56" s="11">
        <v>0</v>
      </c>
      <c r="I56" s="11">
        <v>1</v>
      </c>
      <c r="J56" s="11">
        <v>0</v>
      </c>
      <c r="K56" s="12">
        <f>SUM(Tabela1[[#This Row],[VÍTORIAS 3 X 0]:[DERROTAS 3 X 2]])</f>
        <v>4</v>
      </c>
      <c r="L56" s="12">
        <f>IFERROR(_xlfn.XLOOKUP(O:O,PONTUAÇÕES!D:D,PONTUAÇÕES!C:C),"")</f>
        <v>200</v>
      </c>
      <c r="M56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16</v>
      </c>
      <c r="N56" s="11">
        <f>SUM(Tabela1[[#This Row],[PONTUAÇÃO COLOCAÇÃO]],Tabela1[[#This Row],[PONTUAÇÃO PARTIDAS]])</f>
        <v>216</v>
      </c>
      <c r="O56" s="11" t="str">
        <f>CONCATENATE(Tabela1[[#This Row],[RATING]],Tabela1[[#This Row],[COLOCAÇÃO]])</f>
        <v>D1º</v>
      </c>
    </row>
    <row r="57" spans="1:15">
      <c r="A57" s="11" t="s">
        <v>88</v>
      </c>
      <c r="B57" s="11" t="s">
        <v>85</v>
      </c>
      <c r="C57" s="11" t="s">
        <v>23</v>
      </c>
      <c r="D57" s="11" t="s">
        <v>15</v>
      </c>
      <c r="E57" s="11">
        <v>1</v>
      </c>
      <c r="F57" s="11">
        <v>2</v>
      </c>
      <c r="G57" s="11">
        <v>0</v>
      </c>
      <c r="H57" s="11">
        <v>1</v>
      </c>
      <c r="I57" s="11">
        <v>0</v>
      </c>
      <c r="J57" s="11">
        <v>0</v>
      </c>
      <c r="K57" s="12">
        <f>SUM(Tabela1[[#This Row],[VÍTORIAS 3 X 0]:[DERROTAS 3 X 2]])</f>
        <v>4</v>
      </c>
      <c r="L57" s="12">
        <f>IFERROR(_xlfn.XLOOKUP(O:O,PONTUAÇÕES!D:D,PONTUAÇÕES!C:C),"")</f>
        <v>190</v>
      </c>
      <c r="M57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13</v>
      </c>
      <c r="N57" s="11">
        <f>SUM(Tabela1[[#This Row],[PONTUAÇÃO COLOCAÇÃO]],Tabela1[[#This Row],[PONTUAÇÃO PARTIDAS]])</f>
        <v>203</v>
      </c>
      <c r="O57" s="11" t="str">
        <f>CONCATENATE(Tabela1[[#This Row],[RATING]],Tabela1[[#This Row],[COLOCAÇÃO]])</f>
        <v>D2º</v>
      </c>
    </row>
    <row r="58" spans="1:15">
      <c r="A58" s="11" t="s">
        <v>67</v>
      </c>
      <c r="B58" s="11" t="s">
        <v>85</v>
      </c>
      <c r="C58" s="11" t="s">
        <v>23</v>
      </c>
      <c r="D58" s="11" t="s">
        <v>17</v>
      </c>
      <c r="E58" s="11">
        <v>2</v>
      </c>
      <c r="F58" s="11">
        <v>1</v>
      </c>
      <c r="G58" s="11">
        <v>0</v>
      </c>
      <c r="H58" s="11">
        <v>0</v>
      </c>
      <c r="I58" s="11">
        <v>1</v>
      </c>
      <c r="J58" s="11">
        <v>0</v>
      </c>
      <c r="K58" s="12">
        <f>SUM(Tabela1[[#This Row],[VÍTORIAS 3 X 0]:[DERROTAS 3 X 2]])</f>
        <v>4</v>
      </c>
      <c r="L58" s="12">
        <f>IFERROR(_xlfn.XLOOKUP(O:O,PONTUAÇÕES!D:D,PONTUAÇÕES!C:C),"")</f>
        <v>180</v>
      </c>
      <c r="M58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15</v>
      </c>
      <c r="N58" s="11">
        <f>SUM(Tabela1[[#This Row],[PONTUAÇÃO COLOCAÇÃO]],Tabela1[[#This Row],[PONTUAÇÃO PARTIDAS]])</f>
        <v>195</v>
      </c>
      <c r="O58" s="11" t="str">
        <f>CONCATENATE(Tabela1[[#This Row],[RATING]],Tabela1[[#This Row],[COLOCAÇÃO]])</f>
        <v>D3º</v>
      </c>
    </row>
    <row r="59" spans="1:15">
      <c r="A59" s="11" t="s">
        <v>57</v>
      </c>
      <c r="B59" s="11" t="s">
        <v>85</v>
      </c>
      <c r="C59" s="11" t="s">
        <v>23</v>
      </c>
      <c r="D59" s="11" t="s">
        <v>17</v>
      </c>
      <c r="E59" s="11">
        <v>1</v>
      </c>
      <c r="F59" s="11">
        <v>0</v>
      </c>
      <c r="G59" s="11">
        <v>1</v>
      </c>
      <c r="H59" s="11">
        <v>0</v>
      </c>
      <c r="I59" s="11">
        <v>0</v>
      </c>
      <c r="J59" s="11">
        <v>1</v>
      </c>
      <c r="K59" s="12">
        <f>SUM(Tabela1[[#This Row],[VÍTORIAS 3 X 0]:[DERROTAS 3 X 2]])</f>
        <v>3</v>
      </c>
      <c r="L59" s="12">
        <f>IFERROR(_xlfn.XLOOKUP(O:O,PONTUAÇÕES!D:D,PONTUAÇÕES!C:C),"")</f>
        <v>180</v>
      </c>
      <c r="M59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10</v>
      </c>
      <c r="N59" s="11">
        <f>SUM(Tabela1[[#This Row],[PONTUAÇÃO COLOCAÇÃO]],Tabela1[[#This Row],[PONTUAÇÃO PARTIDAS]])</f>
        <v>190</v>
      </c>
      <c r="O59" s="11" t="str">
        <f>CONCATENATE(Tabela1[[#This Row],[RATING]],Tabela1[[#This Row],[COLOCAÇÃO]])</f>
        <v>D3º</v>
      </c>
    </row>
    <row r="60" spans="1:15">
      <c r="A60" s="11" t="s">
        <v>83</v>
      </c>
      <c r="B60" s="11" t="s">
        <v>85</v>
      </c>
      <c r="C60" s="11" t="s">
        <v>23</v>
      </c>
      <c r="D60" s="11" t="s">
        <v>18</v>
      </c>
      <c r="E60" s="11">
        <v>0</v>
      </c>
      <c r="F60" s="11">
        <v>0</v>
      </c>
      <c r="G60" s="11">
        <v>1</v>
      </c>
      <c r="H60" s="11">
        <v>2</v>
      </c>
      <c r="I60" s="11">
        <v>0</v>
      </c>
      <c r="J60" s="11">
        <v>0</v>
      </c>
      <c r="K60" s="12">
        <f>SUM(Tabela1[[#This Row],[VÍTORIAS 3 X 0]:[DERROTAS 3 X 2]])</f>
        <v>3</v>
      </c>
      <c r="L60" s="12">
        <f>IFERROR(_xlfn.XLOOKUP(O:O,PONTUAÇÕES!D:D,PONTUAÇÕES!C:C),"")</f>
        <v>170</v>
      </c>
      <c r="M60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3</v>
      </c>
      <c r="N60" s="11">
        <f>SUM(Tabela1[[#This Row],[PONTUAÇÃO COLOCAÇÃO]],Tabela1[[#This Row],[PONTUAÇÃO PARTIDAS]])</f>
        <v>173</v>
      </c>
      <c r="O60" s="11" t="str">
        <f>CONCATENATE(Tabela1[[#This Row],[RATING]],Tabela1[[#This Row],[COLOCAÇÃO]])</f>
        <v>DQUARTAS</v>
      </c>
    </row>
    <row r="61" spans="1:15">
      <c r="A61" s="11" t="s">
        <v>60</v>
      </c>
      <c r="B61" s="11" t="s">
        <v>85</v>
      </c>
      <c r="C61" s="11" t="s">
        <v>23</v>
      </c>
      <c r="D61" s="11" t="s">
        <v>18</v>
      </c>
      <c r="E61" s="11">
        <v>1</v>
      </c>
      <c r="F61" s="11">
        <v>0</v>
      </c>
      <c r="G61" s="11">
        <v>0</v>
      </c>
      <c r="H61" s="11">
        <v>1</v>
      </c>
      <c r="I61" s="11">
        <v>1</v>
      </c>
      <c r="J61" s="11">
        <v>0</v>
      </c>
      <c r="K61" s="12">
        <f>SUM(Tabela1[[#This Row],[VÍTORIAS 3 X 0]:[DERROTAS 3 X 2]])</f>
        <v>3</v>
      </c>
      <c r="L61" s="12">
        <f>IFERROR(_xlfn.XLOOKUP(O:O,PONTUAÇÕES!D:D,PONTUAÇÕES!C:C),"")</f>
        <v>170</v>
      </c>
      <c r="M61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6</v>
      </c>
      <c r="N61" s="11">
        <f>SUM(Tabela1[[#This Row],[PONTUAÇÃO COLOCAÇÃO]],Tabela1[[#This Row],[PONTUAÇÃO PARTIDAS]])</f>
        <v>176</v>
      </c>
      <c r="O61" s="11" t="str">
        <f>CONCATENATE(Tabela1[[#This Row],[RATING]],Tabela1[[#This Row],[COLOCAÇÃO]])</f>
        <v>DQUARTAS</v>
      </c>
    </row>
    <row r="62" spans="1:15">
      <c r="A62" s="11" t="s">
        <v>66</v>
      </c>
      <c r="B62" s="11" t="s">
        <v>85</v>
      </c>
      <c r="C62" s="11" t="s">
        <v>23</v>
      </c>
      <c r="D62" s="11" t="s">
        <v>20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2</v>
      </c>
      <c r="K62" s="12">
        <f>SUM(Tabela1[[#This Row],[VÍTORIAS 3 X 0]:[DERROTAS 3 X 2]])</f>
        <v>2</v>
      </c>
      <c r="L62" s="12">
        <f>IFERROR(_xlfn.XLOOKUP(O:O,PONTUAÇÕES!D:D,PONTUAÇÕES!C:C),"")</f>
        <v>150</v>
      </c>
      <c r="M62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4</v>
      </c>
      <c r="N62" s="11">
        <f>SUM(Tabela1[[#This Row],[PONTUAÇÃO COLOCAÇÃO]],Tabela1[[#This Row],[PONTUAÇÃO PARTIDAS]])</f>
        <v>154</v>
      </c>
      <c r="O62" s="11" t="str">
        <f>CONCATENATE(Tabela1[[#This Row],[RATING]],Tabela1[[#This Row],[COLOCAÇÃO]])</f>
        <v>DGRUPO</v>
      </c>
    </row>
    <row r="63" spans="1:15">
      <c r="A63" s="11" t="s">
        <v>64</v>
      </c>
      <c r="B63" s="11" t="s">
        <v>85</v>
      </c>
      <c r="C63" s="11" t="s">
        <v>23</v>
      </c>
      <c r="D63" s="11" t="s">
        <v>20</v>
      </c>
      <c r="E63" s="11">
        <v>0</v>
      </c>
      <c r="F63" s="11">
        <v>0</v>
      </c>
      <c r="G63" s="11">
        <v>0</v>
      </c>
      <c r="H63" s="11">
        <v>2</v>
      </c>
      <c r="I63" s="11">
        <v>0</v>
      </c>
      <c r="J63" s="11">
        <v>0</v>
      </c>
      <c r="K63" s="12">
        <f>SUM(Tabela1[[#This Row],[VÍTORIAS 3 X 0]:[DERROTAS 3 X 2]])</f>
        <v>2</v>
      </c>
      <c r="L63" s="12">
        <f>IFERROR(_xlfn.XLOOKUP(O:O,PONTUAÇÕES!D:D,PONTUAÇÕES!C:C),"")</f>
        <v>150</v>
      </c>
      <c r="M63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0</v>
      </c>
      <c r="N63" s="11">
        <f>SUM(Tabela1[[#This Row],[PONTUAÇÃO COLOCAÇÃO]],Tabela1[[#This Row],[PONTUAÇÃO PARTIDAS]])</f>
        <v>150</v>
      </c>
      <c r="O63" s="11" t="str">
        <f>CONCATENATE(Tabela1[[#This Row],[RATING]],Tabela1[[#This Row],[COLOCAÇÃO]])</f>
        <v>DGRUPO</v>
      </c>
    </row>
    <row r="64" spans="1:15">
      <c r="A64" s="11" t="s">
        <v>89</v>
      </c>
      <c r="B64" s="11" t="s">
        <v>85</v>
      </c>
      <c r="C64" s="11" t="s">
        <v>23</v>
      </c>
      <c r="D64" s="11" t="s">
        <v>20</v>
      </c>
      <c r="E64" s="11">
        <v>0</v>
      </c>
      <c r="F64" s="11">
        <v>0</v>
      </c>
      <c r="G64" s="11">
        <v>0</v>
      </c>
      <c r="H64" s="11">
        <v>2</v>
      </c>
      <c r="I64" s="11">
        <v>0</v>
      </c>
      <c r="J64" s="11">
        <v>0</v>
      </c>
      <c r="K64" s="12">
        <f>SUM(Tabela1[[#This Row],[VÍTORIAS 3 X 0]:[DERROTAS 3 X 2]])</f>
        <v>2</v>
      </c>
      <c r="L64" s="12">
        <f>IFERROR(_xlfn.XLOOKUP(O:O,PONTUAÇÕES!D:D,PONTUAÇÕES!C:C),"")</f>
        <v>150</v>
      </c>
      <c r="M64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0</v>
      </c>
      <c r="N64" s="11">
        <f>SUM(Tabela1[[#This Row],[PONTUAÇÃO COLOCAÇÃO]],Tabela1[[#This Row],[PONTUAÇÃO PARTIDAS]])</f>
        <v>150</v>
      </c>
      <c r="O64" s="11" t="str">
        <f>CONCATENATE(Tabela1[[#This Row],[RATING]],Tabela1[[#This Row],[COLOCAÇÃO]])</f>
        <v>DGRUPO</v>
      </c>
    </row>
    <row r="65" spans="1:15">
      <c r="A65" s="11" t="s">
        <v>11</v>
      </c>
      <c r="B65" s="11" t="s">
        <v>81</v>
      </c>
      <c r="C65" s="11" t="s">
        <v>10</v>
      </c>
      <c r="D65" s="11" t="s">
        <v>13</v>
      </c>
      <c r="E65" s="11">
        <v>3</v>
      </c>
      <c r="F65" s="11">
        <v>1</v>
      </c>
      <c r="G65" s="11">
        <v>0</v>
      </c>
      <c r="H65" s="11">
        <v>0</v>
      </c>
      <c r="I65" s="11">
        <v>0</v>
      </c>
      <c r="J65" s="11">
        <v>0</v>
      </c>
      <c r="K65" s="12">
        <f>SUM(Tabela1[[#This Row],[VÍTORIAS 3 X 0]:[DERROTAS 3 X 2]])</f>
        <v>4</v>
      </c>
      <c r="L65" s="12">
        <f>IFERROR(_xlfn.XLOOKUP(O:O,PONTUAÇÕES!D:D,PONTUAÇÕES!C:C),"")</f>
        <v>500</v>
      </c>
      <c r="M65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19</v>
      </c>
      <c r="N65" s="11">
        <f>SUM(Tabela1[[#This Row],[PONTUAÇÃO COLOCAÇÃO]],Tabela1[[#This Row],[PONTUAÇÃO PARTIDAS]])</f>
        <v>519</v>
      </c>
      <c r="O65" s="11" t="str">
        <f>CONCATENATE(Tabela1[[#This Row],[RATING]],Tabela1[[#This Row],[COLOCAÇÃO]])</f>
        <v>A1º</v>
      </c>
    </row>
    <row r="66" spans="1:15">
      <c r="A66" s="11" t="s">
        <v>35</v>
      </c>
      <c r="B66" s="11" t="s">
        <v>81</v>
      </c>
      <c r="C66" s="11" t="s">
        <v>10</v>
      </c>
      <c r="D66" s="11" t="s">
        <v>15</v>
      </c>
      <c r="E66" s="11">
        <v>0</v>
      </c>
      <c r="F66" s="11">
        <v>3</v>
      </c>
      <c r="G66" s="11">
        <v>1</v>
      </c>
      <c r="H66" s="11">
        <v>1</v>
      </c>
      <c r="I66" s="11">
        <v>0</v>
      </c>
      <c r="J66" s="11">
        <v>0</v>
      </c>
      <c r="K66" s="12">
        <f>SUM(Tabela1[[#This Row],[VÍTORIAS 3 X 0]:[DERROTAS 3 X 2]])</f>
        <v>5</v>
      </c>
      <c r="L66" s="12">
        <f>IFERROR(_xlfn.XLOOKUP(O:O,PONTUAÇÕES!D:D,PONTUAÇÕES!C:C),"")</f>
        <v>490</v>
      </c>
      <c r="M66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15</v>
      </c>
      <c r="N66" s="11">
        <f>SUM(Tabela1[[#This Row],[PONTUAÇÃO COLOCAÇÃO]],Tabela1[[#This Row],[PONTUAÇÃO PARTIDAS]])</f>
        <v>505</v>
      </c>
      <c r="O66" s="11" t="str">
        <f>CONCATENATE(Tabela1[[#This Row],[RATING]],Tabela1[[#This Row],[COLOCAÇÃO]])</f>
        <v>A2º</v>
      </c>
    </row>
    <row r="67" spans="1:15">
      <c r="A67" s="11" t="s">
        <v>40</v>
      </c>
      <c r="B67" s="11" t="s">
        <v>81</v>
      </c>
      <c r="C67" s="11" t="s">
        <v>10</v>
      </c>
      <c r="D67" s="11" t="s">
        <v>17</v>
      </c>
      <c r="E67" s="11">
        <v>0</v>
      </c>
      <c r="F67" s="11">
        <v>0</v>
      </c>
      <c r="G67" s="11">
        <v>1</v>
      </c>
      <c r="H67" s="11">
        <v>1</v>
      </c>
      <c r="I67" s="11">
        <v>0</v>
      </c>
      <c r="J67" s="11">
        <v>1</v>
      </c>
      <c r="K67" s="12">
        <f>SUM(Tabela1[[#This Row],[VÍTORIAS 3 X 0]:[DERROTAS 3 X 2]])</f>
        <v>3</v>
      </c>
      <c r="L67" s="12">
        <f>IFERROR(_xlfn.XLOOKUP(O:O,PONTUAÇÕES!D:D,PONTUAÇÕES!C:C),"")</f>
        <v>480</v>
      </c>
      <c r="M67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5</v>
      </c>
      <c r="N67" s="11">
        <f>SUM(Tabela1[[#This Row],[PONTUAÇÃO COLOCAÇÃO]],Tabela1[[#This Row],[PONTUAÇÃO PARTIDAS]])</f>
        <v>485</v>
      </c>
      <c r="O67" s="11" t="str">
        <f>CONCATENATE(Tabela1[[#This Row],[RATING]],Tabela1[[#This Row],[COLOCAÇÃO]])</f>
        <v>A3º</v>
      </c>
    </row>
    <row r="68" spans="1:15">
      <c r="A68" s="11" t="s">
        <v>39</v>
      </c>
      <c r="B68" s="11" t="s">
        <v>81</v>
      </c>
      <c r="C68" s="11" t="s">
        <v>10</v>
      </c>
      <c r="D68" s="11" t="s">
        <v>17</v>
      </c>
      <c r="E68" s="11">
        <v>1</v>
      </c>
      <c r="F68" s="11">
        <v>1</v>
      </c>
      <c r="G68" s="11">
        <v>0</v>
      </c>
      <c r="H68" s="11">
        <v>0</v>
      </c>
      <c r="I68" s="11">
        <v>2</v>
      </c>
      <c r="J68" s="11">
        <v>0</v>
      </c>
      <c r="K68" s="12">
        <f>SUM(Tabela1[[#This Row],[VÍTORIAS 3 X 0]:[DERROTAS 3 X 2]])</f>
        <v>4</v>
      </c>
      <c r="L68" s="12">
        <f>IFERROR(_xlfn.XLOOKUP(O:O,PONTUAÇÕES!D:D,PONTUAÇÕES!C:C),"")</f>
        <v>480</v>
      </c>
      <c r="M68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11</v>
      </c>
      <c r="N68" s="11">
        <f>SUM(Tabela1[[#This Row],[PONTUAÇÃO COLOCAÇÃO]],Tabela1[[#This Row],[PONTUAÇÃO PARTIDAS]])</f>
        <v>491</v>
      </c>
      <c r="O68" s="11" t="str">
        <f>CONCATENATE(Tabela1[[#This Row],[RATING]],Tabela1[[#This Row],[COLOCAÇÃO]])</f>
        <v>A3º</v>
      </c>
    </row>
    <row r="69" spans="1:15">
      <c r="A69" s="11" t="s">
        <v>42</v>
      </c>
      <c r="B69" s="11" t="s">
        <v>81</v>
      </c>
      <c r="C69" s="11" t="s">
        <v>10</v>
      </c>
      <c r="D69" s="11" t="s">
        <v>20</v>
      </c>
      <c r="E69" s="11">
        <v>0</v>
      </c>
      <c r="F69" s="11">
        <v>0</v>
      </c>
      <c r="G69" s="11">
        <v>0</v>
      </c>
      <c r="H69" s="11">
        <v>1</v>
      </c>
      <c r="I69" s="11">
        <v>0</v>
      </c>
      <c r="J69" s="11">
        <v>1</v>
      </c>
      <c r="K69" s="12">
        <f>SUM(Tabela1[[#This Row],[VÍTORIAS 3 X 0]:[DERROTAS 3 X 2]])</f>
        <v>2</v>
      </c>
      <c r="L69" s="12">
        <f>IFERROR(_xlfn.XLOOKUP(O:O,PONTUAÇÕES!D:D,PONTUAÇÕES!C:C),"")</f>
        <v>450</v>
      </c>
      <c r="M69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2</v>
      </c>
      <c r="N69" s="11">
        <f>SUM(Tabela1[[#This Row],[PONTUAÇÃO COLOCAÇÃO]],Tabela1[[#This Row],[PONTUAÇÃO PARTIDAS]])</f>
        <v>452</v>
      </c>
      <c r="O69" s="11" t="str">
        <f>CONCATENATE(Tabela1[[#This Row],[RATING]],Tabela1[[#This Row],[COLOCAÇÃO]])</f>
        <v>AGRUPO</v>
      </c>
    </row>
    <row r="70" spans="1:15">
      <c r="A70" s="11" t="s">
        <v>38</v>
      </c>
      <c r="B70" s="11" t="s">
        <v>81</v>
      </c>
      <c r="C70" s="11" t="s">
        <v>10</v>
      </c>
      <c r="D70" s="11" t="s">
        <v>20</v>
      </c>
      <c r="E70" s="11">
        <v>1</v>
      </c>
      <c r="F70" s="11">
        <v>0</v>
      </c>
      <c r="G70" s="11">
        <v>0</v>
      </c>
      <c r="H70" s="11">
        <v>0</v>
      </c>
      <c r="I70" s="11">
        <v>2</v>
      </c>
      <c r="J70" s="11">
        <v>0</v>
      </c>
      <c r="K70" s="12">
        <f>SUM(Tabela1[[#This Row],[VÍTORIAS 3 X 0]:[DERROTAS 3 X 2]])</f>
        <v>3</v>
      </c>
      <c r="L70" s="12">
        <f>IFERROR(_xlfn.XLOOKUP(O:O,PONTUAÇÕES!D:D,PONTUAÇÕES!C:C),"")</f>
        <v>450</v>
      </c>
      <c r="M70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7</v>
      </c>
      <c r="N70" s="11">
        <f>SUM(Tabela1[[#This Row],[PONTUAÇÃO COLOCAÇÃO]],Tabela1[[#This Row],[PONTUAÇÃO PARTIDAS]])</f>
        <v>457</v>
      </c>
      <c r="O70" s="11" t="str">
        <f>CONCATENATE(Tabela1[[#This Row],[RATING]],Tabela1[[#This Row],[COLOCAÇÃO]])</f>
        <v>AGRUPO</v>
      </c>
    </row>
    <row r="71" spans="1:15">
      <c r="A71" s="11" t="s">
        <v>50</v>
      </c>
      <c r="B71" s="11" t="s">
        <v>81</v>
      </c>
      <c r="C71" s="11" t="s">
        <v>10</v>
      </c>
      <c r="D71" s="11" t="s">
        <v>20</v>
      </c>
      <c r="E71" s="11">
        <v>0</v>
      </c>
      <c r="F71" s="11">
        <v>0</v>
      </c>
      <c r="G71" s="11">
        <v>0</v>
      </c>
      <c r="H71" s="11">
        <v>2</v>
      </c>
      <c r="I71" s="11">
        <v>1</v>
      </c>
      <c r="J71" s="11">
        <v>0</v>
      </c>
      <c r="K71" s="12">
        <f>SUM(Tabela1[[#This Row],[VÍTORIAS 3 X 0]:[DERROTAS 3 X 2]])</f>
        <v>3</v>
      </c>
      <c r="L71" s="12">
        <f>IFERROR(_xlfn.XLOOKUP(O:O,PONTUAÇÕES!D:D,PONTUAÇÕES!C:C),"")</f>
        <v>450</v>
      </c>
      <c r="M71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</v>
      </c>
      <c r="N71" s="11">
        <f>SUM(Tabela1[[#This Row],[PONTUAÇÃO COLOCAÇÃO]],Tabela1[[#This Row],[PONTUAÇÃO PARTIDAS]])</f>
        <v>451</v>
      </c>
      <c r="O71" s="11" t="str">
        <f>CONCATENATE(Tabela1[[#This Row],[RATING]],Tabela1[[#This Row],[COLOCAÇÃO]])</f>
        <v>AGRUPO</v>
      </c>
    </row>
    <row r="72" spans="1:15">
      <c r="A72" s="11" t="s">
        <v>37</v>
      </c>
      <c r="B72" s="11" t="s">
        <v>81</v>
      </c>
      <c r="C72" s="11" t="s">
        <v>21</v>
      </c>
      <c r="D72" s="11" t="s">
        <v>13</v>
      </c>
      <c r="E72" s="11">
        <v>3</v>
      </c>
      <c r="F72" s="11">
        <v>1</v>
      </c>
      <c r="G72" s="11">
        <v>2</v>
      </c>
      <c r="H72" s="11">
        <v>0</v>
      </c>
      <c r="I72" s="11">
        <v>0</v>
      </c>
      <c r="J72" s="11">
        <v>0</v>
      </c>
      <c r="K72" s="12">
        <f>SUM(Tabela1[[#This Row],[VÍTORIAS 3 X 0]:[DERROTAS 3 X 2]])</f>
        <v>6</v>
      </c>
      <c r="L72" s="12">
        <f>IFERROR(_xlfn.XLOOKUP(O:O,PONTUAÇÕES!D:D,PONTUAÇÕES!C:C),"")</f>
        <v>400</v>
      </c>
      <c r="M72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25</v>
      </c>
      <c r="N72" s="11">
        <f>SUM(Tabela1[[#This Row],[PONTUAÇÃO COLOCAÇÃO]],Tabela1[[#This Row],[PONTUAÇÃO PARTIDAS]])</f>
        <v>425</v>
      </c>
      <c r="O72" s="11" t="str">
        <f>CONCATENATE(Tabela1[[#This Row],[RATING]],Tabela1[[#This Row],[COLOCAÇÃO]])</f>
        <v>B1º</v>
      </c>
    </row>
    <row r="73" spans="1:15">
      <c r="A73" s="11" t="s">
        <v>41</v>
      </c>
      <c r="B73" s="11" t="s">
        <v>81</v>
      </c>
      <c r="C73" s="11" t="s">
        <v>21</v>
      </c>
      <c r="D73" s="11" t="s">
        <v>15</v>
      </c>
      <c r="E73" s="11">
        <v>1</v>
      </c>
      <c r="F73" s="11">
        <v>3</v>
      </c>
      <c r="G73" s="11">
        <v>0</v>
      </c>
      <c r="H73" s="11">
        <v>0</v>
      </c>
      <c r="I73" s="11">
        <v>0</v>
      </c>
      <c r="J73" s="11">
        <v>2</v>
      </c>
      <c r="K73" s="12">
        <f>SUM(Tabela1[[#This Row],[VÍTORIAS 3 X 0]:[DERROTAS 3 X 2]])</f>
        <v>6</v>
      </c>
      <c r="L73" s="12">
        <f>IFERROR(_xlfn.XLOOKUP(O:O,PONTUAÇÕES!D:D,PONTUAÇÕES!C:C),"")</f>
        <v>390</v>
      </c>
      <c r="M73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21</v>
      </c>
      <c r="N73" s="11">
        <f>SUM(Tabela1[[#This Row],[PONTUAÇÃO COLOCAÇÃO]],Tabela1[[#This Row],[PONTUAÇÃO PARTIDAS]])</f>
        <v>411</v>
      </c>
      <c r="O73" s="11" t="str">
        <f>CONCATENATE(Tabela1[[#This Row],[RATING]],Tabela1[[#This Row],[COLOCAÇÃO]])</f>
        <v>B2º</v>
      </c>
    </row>
    <row r="74" spans="1:15">
      <c r="A74" s="11" t="s">
        <v>47</v>
      </c>
      <c r="B74" s="11" t="s">
        <v>81</v>
      </c>
      <c r="C74" s="11" t="s">
        <v>21</v>
      </c>
      <c r="D74" s="11" t="s">
        <v>17</v>
      </c>
      <c r="E74" s="11">
        <v>2</v>
      </c>
      <c r="F74" s="11">
        <v>0</v>
      </c>
      <c r="G74" s="11">
        <v>0</v>
      </c>
      <c r="H74" s="11">
        <v>0</v>
      </c>
      <c r="I74" s="11">
        <v>1</v>
      </c>
      <c r="J74" s="11">
        <v>0</v>
      </c>
      <c r="K74" s="12">
        <f>SUM(Tabela1[[#This Row],[VÍTORIAS 3 X 0]:[DERROTAS 3 X 2]])</f>
        <v>3</v>
      </c>
      <c r="L74" s="12">
        <f>IFERROR(_xlfn.XLOOKUP(O:O,PONTUAÇÕES!D:D,PONTUAÇÕES!C:C),"")</f>
        <v>380</v>
      </c>
      <c r="M74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11</v>
      </c>
      <c r="N74" s="11">
        <f>SUM(Tabela1[[#This Row],[PONTUAÇÃO COLOCAÇÃO]],Tabela1[[#This Row],[PONTUAÇÃO PARTIDAS]])</f>
        <v>391</v>
      </c>
      <c r="O74" s="11" t="str">
        <f>CONCATENATE(Tabela1[[#This Row],[RATING]],Tabela1[[#This Row],[COLOCAÇÃO]])</f>
        <v>B3º</v>
      </c>
    </row>
    <row r="75" spans="1:15">
      <c r="A75" s="11" t="s">
        <v>46</v>
      </c>
      <c r="B75" s="11" t="s">
        <v>81</v>
      </c>
      <c r="C75" s="11" t="s">
        <v>21</v>
      </c>
      <c r="D75" s="11" t="s">
        <v>17</v>
      </c>
      <c r="E75" s="11">
        <v>1</v>
      </c>
      <c r="F75" s="11">
        <v>0</v>
      </c>
      <c r="G75" s="11">
        <v>0</v>
      </c>
      <c r="H75" s="11">
        <v>0</v>
      </c>
      <c r="I75" s="11">
        <v>2</v>
      </c>
      <c r="J75" s="11">
        <v>0</v>
      </c>
      <c r="K75" s="12">
        <f>SUM(Tabela1[[#This Row],[VÍTORIAS 3 X 0]:[DERROTAS 3 X 2]])</f>
        <v>3</v>
      </c>
      <c r="L75" s="12">
        <f>IFERROR(_xlfn.XLOOKUP(O:O,PONTUAÇÕES!D:D,PONTUAÇÕES!C:C),"")</f>
        <v>380</v>
      </c>
      <c r="M75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7</v>
      </c>
      <c r="N75" s="11">
        <f>SUM(Tabela1[[#This Row],[PONTUAÇÃO COLOCAÇÃO]],Tabela1[[#This Row],[PONTUAÇÃO PARTIDAS]])</f>
        <v>387</v>
      </c>
      <c r="O75" s="11" t="str">
        <f>CONCATENATE(Tabela1[[#This Row],[RATING]],Tabela1[[#This Row],[COLOCAÇÃO]])</f>
        <v>B3º</v>
      </c>
    </row>
    <row r="76" spans="1:15">
      <c r="A76" s="11" t="s">
        <v>48</v>
      </c>
      <c r="B76" s="11" t="s">
        <v>81</v>
      </c>
      <c r="C76" s="11" t="s">
        <v>21</v>
      </c>
      <c r="D76" s="11" t="s">
        <v>18</v>
      </c>
      <c r="E76" s="11">
        <v>0</v>
      </c>
      <c r="F76" s="11">
        <v>1</v>
      </c>
      <c r="G76" s="11">
        <v>0</v>
      </c>
      <c r="H76" s="11">
        <v>0</v>
      </c>
      <c r="I76" s="11">
        <v>2</v>
      </c>
      <c r="J76" s="11">
        <v>0</v>
      </c>
      <c r="K76" s="12">
        <f>SUM(Tabela1[[#This Row],[VÍTORIAS 3 X 0]:[DERROTAS 3 X 2]])</f>
        <v>3</v>
      </c>
      <c r="L76" s="12">
        <f>IFERROR(_xlfn.XLOOKUP(O:O,PONTUAÇÕES!D:D,PONTUAÇÕES!C:C),"")</f>
        <v>370</v>
      </c>
      <c r="M76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6</v>
      </c>
      <c r="N76" s="11">
        <f>SUM(Tabela1[[#This Row],[PONTUAÇÃO COLOCAÇÃO]],Tabela1[[#This Row],[PONTUAÇÃO PARTIDAS]])</f>
        <v>376</v>
      </c>
      <c r="O76" s="11" t="str">
        <f>CONCATENATE(Tabela1[[#This Row],[RATING]],Tabela1[[#This Row],[COLOCAÇÃO]])</f>
        <v>BQUARTAS</v>
      </c>
    </row>
    <row r="77" spans="1:15">
      <c r="A77" s="11" t="s">
        <v>51</v>
      </c>
      <c r="B77" s="11" t="s">
        <v>81</v>
      </c>
      <c r="C77" s="11" t="s">
        <v>21</v>
      </c>
      <c r="D77" s="11" t="s">
        <v>18</v>
      </c>
      <c r="E77" s="11">
        <v>1</v>
      </c>
      <c r="F77" s="11">
        <v>0</v>
      </c>
      <c r="G77" s="11">
        <v>0</v>
      </c>
      <c r="H77" s="11">
        <v>2</v>
      </c>
      <c r="I77" s="11">
        <v>0</v>
      </c>
      <c r="J77" s="11">
        <v>0</v>
      </c>
      <c r="K77" s="12">
        <f>SUM(Tabela1[[#This Row],[VÍTORIAS 3 X 0]:[DERROTAS 3 X 2]])</f>
        <v>3</v>
      </c>
      <c r="L77" s="12">
        <f>IFERROR(_xlfn.XLOOKUP(O:O,PONTUAÇÕES!D:D,PONTUAÇÕES!C:C),"")</f>
        <v>370</v>
      </c>
      <c r="M77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5</v>
      </c>
      <c r="N77" s="11">
        <f>SUM(Tabela1[[#This Row],[PONTUAÇÃO COLOCAÇÃO]],Tabela1[[#This Row],[PONTUAÇÃO PARTIDAS]])</f>
        <v>375</v>
      </c>
      <c r="O77" s="11" t="str">
        <f>CONCATENATE(Tabela1[[#This Row],[RATING]],Tabela1[[#This Row],[COLOCAÇÃO]])</f>
        <v>BQUARTAS</v>
      </c>
    </row>
    <row r="78" spans="1:15">
      <c r="A78" s="11" t="s">
        <v>62</v>
      </c>
      <c r="B78" s="11" t="s">
        <v>81</v>
      </c>
      <c r="C78" s="11" t="s">
        <v>21</v>
      </c>
      <c r="D78" s="11" t="s">
        <v>20</v>
      </c>
      <c r="E78" s="11">
        <v>0</v>
      </c>
      <c r="F78" s="11">
        <v>0</v>
      </c>
      <c r="G78" s="11">
        <v>0</v>
      </c>
      <c r="H78" s="11">
        <v>2</v>
      </c>
      <c r="I78" s="11">
        <v>0</v>
      </c>
      <c r="J78" s="11">
        <v>0</v>
      </c>
      <c r="K78" s="12">
        <f>SUM(Tabela1[[#This Row],[VÍTORIAS 3 X 0]:[DERROTAS 3 X 2]])</f>
        <v>2</v>
      </c>
      <c r="L78" s="12">
        <f>IFERROR(_xlfn.XLOOKUP(O:O,PONTUAÇÕES!D:D,PONTUAÇÕES!C:C),"")</f>
        <v>350</v>
      </c>
      <c r="M78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0</v>
      </c>
      <c r="N78" s="11">
        <f>SUM(Tabela1[[#This Row],[PONTUAÇÃO COLOCAÇÃO]],Tabela1[[#This Row],[PONTUAÇÃO PARTIDAS]])</f>
        <v>350</v>
      </c>
      <c r="O78" s="11" t="str">
        <f>CONCATENATE(Tabela1[[#This Row],[RATING]],Tabela1[[#This Row],[COLOCAÇÃO]])</f>
        <v>BGRUPO</v>
      </c>
    </row>
    <row r="79" spans="1:15">
      <c r="A79" s="11" t="s">
        <v>82</v>
      </c>
      <c r="B79" s="11" t="s">
        <v>81</v>
      </c>
      <c r="C79" s="11" t="s">
        <v>21</v>
      </c>
      <c r="D79" s="11" t="s">
        <v>20</v>
      </c>
      <c r="E79" s="11">
        <v>0</v>
      </c>
      <c r="F79" s="11">
        <v>1</v>
      </c>
      <c r="G79" s="11">
        <v>0</v>
      </c>
      <c r="H79" s="11">
        <v>1</v>
      </c>
      <c r="I79" s="11">
        <v>0</v>
      </c>
      <c r="J79" s="11">
        <v>0</v>
      </c>
      <c r="K79" s="12">
        <f>SUM(Tabela1[[#This Row],[VÍTORIAS 3 X 0]:[DERROTAS 3 X 2]])</f>
        <v>2</v>
      </c>
      <c r="L79" s="12">
        <f>IFERROR(_xlfn.XLOOKUP(O:O,PONTUAÇÕES!D:D,PONTUAÇÕES!C:C),"")</f>
        <v>350</v>
      </c>
      <c r="M79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4</v>
      </c>
      <c r="N79" s="11">
        <f>SUM(Tabela1[[#This Row],[PONTUAÇÃO COLOCAÇÃO]],Tabela1[[#This Row],[PONTUAÇÃO PARTIDAS]])</f>
        <v>354</v>
      </c>
      <c r="O79" s="11" t="str">
        <f>CONCATENATE(Tabela1[[#This Row],[RATING]],Tabela1[[#This Row],[COLOCAÇÃO]])</f>
        <v>BGRUPO</v>
      </c>
    </row>
    <row r="80" spans="1:15">
      <c r="A80" s="11" t="s">
        <v>53</v>
      </c>
      <c r="B80" s="11" t="s">
        <v>81</v>
      </c>
      <c r="C80" s="11" t="s">
        <v>21</v>
      </c>
      <c r="D80" s="11" t="s">
        <v>20</v>
      </c>
      <c r="E80" s="11">
        <v>1</v>
      </c>
      <c r="F80" s="11">
        <v>0</v>
      </c>
      <c r="G80" s="11">
        <v>0</v>
      </c>
      <c r="H80" s="11">
        <v>2</v>
      </c>
      <c r="I80" s="11">
        <v>0</v>
      </c>
      <c r="J80" s="11">
        <v>0</v>
      </c>
      <c r="K80" s="12">
        <f>SUM(Tabela1[[#This Row],[VÍTORIAS 3 X 0]:[DERROTAS 3 X 2]])</f>
        <v>3</v>
      </c>
      <c r="L80" s="12">
        <f>IFERROR(_xlfn.XLOOKUP(O:O,PONTUAÇÕES!D:D,PONTUAÇÕES!C:C),"")</f>
        <v>350</v>
      </c>
      <c r="M80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5</v>
      </c>
      <c r="N80" s="11">
        <f>SUM(Tabela1[[#This Row],[PONTUAÇÃO COLOCAÇÃO]],Tabela1[[#This Row],[PONTUAÇÃO PARTIDAS]])</f>
        <v>355</v>
      </c>
      <c r="O80" s="11" t="str">
        <f>CONCATENATE(Tabela1[[#This Row],[RATING]],Tabela1[[#This Row],[COLOCAÇÃO]])</f>
        <v>BGRUPO</v>
      </c>
    </row>
    <row r="81" spans="1:15">
      <c r="A81" s="11" t="s">
        <v>59</v>
      </c>
      <c r="B81" s="11" t="s">
        <v>81</v>
      </c>
      <c r="C81" s="11" t="s">
        <v>21</v>
      </c>
      <c r="D81" s="11" t="s">
        <v>20</v>
      </c>
      <c r="E81" s="11">
        <v>0</v>
      </c>
      <c r="F81" s="11">
        <v>0</v>
      </c>
      <c r="G81" s="11">
        <v>0</v>
      </c>
      <c r="H81" s="11">
        <v>2</v>
      </c>
      <c r="I81" s="11">
        <v>1</v>
      </c>
      <c r="J81" s="11">
        <v>0</v>
      </c>
      <c r="K81" s="12">
        <f>SUM(Tabela1[[#This Row],[VÍTORIAS 3 X 0]:[DERROTAS 3 X 2]])</f>
        <v>3</v>
      </c>
      <c r="L81" s="12">
        <f>IFERROR(_xlfn.XLOOKUP(O:O,PONTUAÇÕES!D:D,PONTUAÇÕES!C:C),"")</f>
        <v>350</v>
      </c>
      <c r="M81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</v>
      </c>
      <c r="N81" s="11">
        <f>SUM(Tabela1[[#This Row],[PONTUAÇÃO COLOCAÇÃO]],Tabela1[[#This Row],[PONTUAÇÃO PARTIDAS]])</f>
        <v>351</v>
      </c>
      <c r="O81" s="11" t="str">
        <f>CONCATENATE(Tabela1[[#This Row],[RATING]],Tabela1[[#This Row],[COLOCAÇÃO]])</f>
        <v>BGRUPO</v>
      </c>
    </row>
    <row r="82" spans="1:15">
      <c r="A82" s="11" t="s">
        <v>49</v>
      </c>
      <c r="B82" s="11" t="s">
        <v>81</v>
      </c>
      <c r="C82" s="11" t="s">
        <v>22</v>
      </c>
      <c r="D82" s="11" t="s">
        <v>13</v>
      </c>
      <c r="E82" s="11">
        <v>1</v>
      </c>
      <c r="F82" s="11">
        <v>1</v>
      </c>
      <c r="G82" s="11">
        <v>2</v>
      </c>
      <c r="H82" s="11">
        <v>0</v>
      </c>
      <c r="I82" s="11">
        <v>0</v>
      </c>
      <c r="J82" s="11">
        <v>0</v>
      </c>
      <c r="K82" s="12">
        <f>SUM(Tabela1[[#This Row],[VÍTORIAS 3 X 0]:[DERROTAS 3 X 2]])</f>
        <v>4</v>
      </c>
      <c r="L82" s="12">
        <f>IFERROR(_xlfn.XLOOKUP(O:O,PONTUAÇÕES!D:D,PONTUAÇÕES!C:C),"")</f>
        <v>300</v>
      </c>
      <c r="M82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15</v>
      </c>
      <c r="N82" s="11">
        <f>SUM(Tabela1[[#This Row],[PONTUAÇÃO COLOCAÇÃO]],Tabela1[[#This Row],[PONTUAÇÃO PARTIDAS]])</f>
        <v>315</v>
      </c>
      <c r="O82" s="11" t="str">
        <f>CONCATENATE(Tabela1[[#This Row],[RATING]],Tabela1[[#This Row],[COLOCAÇÃO]])</f>
        <v>C1º</v>
      </c>
    </row>
    <row r="83" spans="1:15">
      <c r="A83" s="11" t="s">
        <v>52</v>
      </c>
      <c r="B83" s="11" t="s">
        <v>81</v>
      </c>
      <c r="C83" s="11" t="s">
        <v>22</v>
      </c>
      <c r="D83" s="11" t="s">
        <v>15</v>
      </c>
      <c r="E83" s="11">
        <v>0</v>
      </c>
      <c r="F83" s="11">
        <v>2</v>
      </c>
      <c r="G83" s="11">
        <v>0</v>
      </c>
      <c r="H83" s="11">
        <v>0</v>
      </c>
      <c r="I83" s="11">
        <v>0</v>
      </c>
      <c r="J83" s="11">
        <v>2</v>
      </c>
      <c r="K83" s="12">
        <f>SUM(Tabela1[[#This Row],[VÍTORIAS 3 X 0]:[DERROTAS 3 X 2]])</f>
        <v>4</v>
      </c>
      <c r="L83" s="12">
        <f>IFERROR(_xlfn.XLOOKUP(O:O,PONTUAÇÕES!D:D,PONTUAÇÕES!C:C),"")</f>
        <v>290</v>
      </c>
      <c r="M83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12</v>
      </c>
      <c r="N83" s="11">
        <f>SUM(Tabela1[[#This Row],[PONTUAÇÃO COLOCAÇÃO]],Tabela1[[#This Row],[PONTUAÇÃO PARTIDAS]])</f>
        <v>302</v>
      </c>
      <c r="O83" s="11" t="str">
        <f>CONCATENATE(Tabela1[[#This Row],[RATING]],Tabela1[[#This Row],[COLOCAÇÃO]])</f>
        <v>C2º</v>
      </c>
    </row>
    <row r="84" spans="1:15">
      <c r="A84" s="11" t="s">
        <v>55</v>
      </c>
      <c r="B84" s="11" t="s">
        <v>81</v>
      </c>
      <c r="C84" s="11" t="s">
        <v>22</v>
      </c>
      <c r="D84" s="11" t="s">
        <v>17</v>
      </c>
      <c r="E84" s="11">
        <v>2</v>
      </c>
      <c r="F84" s="11">
        <v>0</v>
      </c>
      <c r="G84" s="11">
        <v>0</v>
      </c>
      <c r="H84" s="11">
        <v>0</v>
      </c>
      <c r="I84" s="11">
        <v>1</v>
      </c>
      <c r="J84" s="11">
        <v>1</v>
      </c>
      <c r="K84" s="12">
        <f>SUM(Tabela1[[#This Row],[VÍTORIAS 3 X 0]:[DERROTAS 3 X 2]])</f>
        <v>4</v>
      </c>
      <c r="L84" s="12">
        <f>IFERROR(_xlfn.XLOOKUP(O:O,PONTUAÇÕES!D:D,PONTUAÇÕES!C:C),"")</f>
        <v>280</v>
      </c>
      <c r="M84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13</v>
      </c>
      <c r="N84" s="11">
        <f>SUM(Tabela1[[#This Row],[PONTUAÇÃO COLOCAÇÃO]],Tabela1[[#This Row],[PONTUAÇÃO PARTIDAS]])</f>
        <v>293</v>
      </c>
      <c r="O84" s="11" t="str">
        <f>CONCATENATE(Tabela1[[#This Row],[RATING]],Tabela1[[#This Row],[COLOCAÇÃO]])</f>
        <v>C3º</v>
      </c>
    </row>
    <row r="85" spans="1:15">
      <c r="A85" s="11" t="s">
        <v>67</v>
      </c>
      <c r="B85" s="11" t="s">
        <v>81</v>
      </c>
      <c r="C85" s="11" t="s">
        <v>22</v>
      </c>
      <c r="D85" s="11" t="s">
        <v>17</v>
      </c>
      <c r="E85" s="11">
        <v>2</v>
      </c>
      <c r="F85" s="11">
        <v>1</v>
      </c>
      <c r="G85" s="11">
        <v>0</v>
      </c>
      <c r="H85" s="11">
        <v>0</v>
      </c>
      <c r="I85" s="11">
        <v>1</v>
      </c>
      <c r="J85" s="11">
        <v>0</v>
      </c>
      <c r="K85" s="12">
        <f>SUM(Tabela1[[#This Row],[VÍTORIAS 3 X 0]:[DERROTAS 3 X 2]])</f>
        <v>4</v>
      </c>
      <c r="L85" s="12">
        <f>IFERROR(_xlfn.XLOOKUP(O:O,PONTUAÇÕES!D:D,PONTUAÇÕES!C:C),"")</f>
        <v>280</v>
      </c>
      <c r="M85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15</v>
      </c>
      <c r="N85" s="11">
        <f>SUM(Tabela1[[#This Row],[PONTUAÇÃO COLOCAÇÃO]],Tabela1[[#This Row],[PONTUAÇÃO PARTIDAS]])</f>
        <v>295</v>
      </c>
      <c r="O85" s="11" t="str">
        <f>CONCATENATE(Tabela1[[#This Row],[RATING]],Tabela1[[#This Row],[COLOCAÇÃO]])</f>
        <v>C3º</v>
      </c>
    </row>
    <row r="86" spans="1:15">
      <c r="A86" s="11" t="s">
        <v>58</v>
      </c>
      <c r="B86" s="11" t="s">
        <v>81</v>
      </c>
      <c r="C86" s="11" t="s">
        <v>22</v>
      </c>
      <c r="D86" s="11" t="s">
        <v>18</v>
      </c>
      <c r="E86" s="11">
        <v>0</v>
      </c>
      <c r="F86" s="11">
        <v>1</v>
      </c>
      <c r="G86" s="11">
        <v>0</v>
      </c>
      <c r="H86" s="11">
        <v>0</v>
      </c>
      <c r="I86" s="11">
        <v>2</v>
      </c>
      <c r="J86" s="11">
        <v>0</v>
      </c>
      <c r="K86" s="12">
        <f>SUM(Tabela1[[#This Row],[VÍTORIAS 3 X 0]:[DERROTAS 3 X 2]])</f>
        <v>3</v>
      </c>
      <c r="L86" s="12">
        <f>IFERROR(_xlfn.XLOOKUP(O:O,PONTUAÇÕES!D:D,PONTUAÇÕES!C:C),"")</f>
        <v>270</v>
      </c>
      <c r="M86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6</v>
      </c>
      <c r="N86" s="11">
        <f>SUM(Tabela1[[#This Row],[PONTUAÇÃO COLOCAÇÃO]],Tabela1[[#This Row],[PONTUAÇÃO PARTIDAS]])</f>
        <v>276</v>
      </c>
      <c r="O86" s="11" t="str">
        <f>CONCATENATE(Tabela1[[#This Row],[RATING]],Tabela1[[#This Row],[COLOCAÇÃO]])</f>
        <v>CQUARTAS</v>
      </c>
    </row>
    <row r="87" spans="1:15">
      <c r="A87" s="11" t="s">
        <v>56</v>
      </c>
      <c r="B87" s="11" t="s">
        <v>81</v>
      </c>
      <c r="C87" s="11" t="s">
        <v>22</v>
      </c>
      <c r="D87" s="11" t="s">
        <v>18</v>
      </c>
      <c r="E87" s="11">
        <v>1</v>
      </c>
      <c r="F87" s="11">
        <v>0</v>
      </c>
      <c r="G87" s="11">
        <v>0</v>
      </c>
      <c r="H87" s="11">
        <v>2</v>
      </c>
      <c r="I87" s="11">
        <v>0</v>
      </c>
      <c r="J87" s="11">
        <v>0</v>
      </c>
      <c r="K87" s="12">
        <f>SUM(Tabela1[[#This Row],[VÍTORIAS 3 X 0]:[DERROTAS 3 X 2]])</f>
        <v>3</v>
      </c>
      <c r="L87" s="12">
        <f>IFERROR(_xlfn.XLOOKUP(O:O,PONTUAÇÕES!D:D,PONTUAÇÕES!C:C),"")</f>
        <v>270</v>
      </c>
      <c r="M87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5</v>
      </c>
      <c r="N87" s="11">
        <f>SUM(Tabela1[[#This Row],[PONTUAÇÃO COLOCAÇÃO]],Tabela1[[#This Row],[PONTUAÇÃO PARTIDAS]])</f>
        <v>275</v>
      </c>
      <c r="O87" s="11" t="str">
        <f>CONCATENATE(Tabela1[[#This Row],[RATING]],Tabela1[[#This Row],[COLOCAÇÃO]])</f>
        <v>CQUARTAS</v>
      </c>
    </row>
    <row r="88" spans="1:15">
      <c r="A88" s="11" t="s">
        <v>60</v>
      </c>
      <c r="B88" s="11" t="s">
        <v>81</v>
      </c>
      <c r="C88" s="11" t="s">
        <v>22</v>
      </c>
      <c r="D88" s="11" t="s">
        <v>20</v>
      </c>
      <c r="E88" s="11">
        <v>0</v>
      </c>
      <c r="F88" s="11">
        <v>0</v>
      </c>
      <c r="G88" s="11">
        <v>1</v>
      </c>
      <c r="H88" s="11">
        <v>0</v>
      </c>
      <c r="I88" s="11">
        <v>1</v>
      </c>
      <c r="J88" s="11">
        <v>0</v>
      </c>
      <c r="K88" s="12">
        <f>SUM(Tabela1[[#This Row],[VÍTORIAS 3 X 0]:[DERROTAS 3 X 2]])</f>
        <v>2</v>
      </c>
      <c r="L88" s="12">
        <f>IFERROR(_xlfn.XLOOKUP(O:O,PONTUAÇÕES!D:D,PONTUAÇÕES!C:C),"")</f>
        <v>250</v>
      </c>
      <c r="M88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4</v>
      </c>
      <c r="N88" s="11">
        <f>SUM(Tabela1[[#This Row],[PONTUAÇÃO COLOCAÇÃO]],Tabela1[[#This Row],[PONTUAÇÃO PARTIDAS]])</f>
        <v>254</v>
      </c>
      <c r="O88" s="11" t="str">
        <f>CONCATENATE(Tabela1[[#This Row],[RATING]],Tabela1[[#This Row],[COLOCAÇÃO]])</f>
        <v>CGRUPO</v>
      </c>
    </row>
    <row r="89" spans="1:15">
      <c r="A89" s="11" t="s">
        <v>61</v>
      </c>
      <c r="B89" s="11" t="s">
        <v>81</v>
      </c>
      <c r="C89" s="11" t="s">
        <v>22</v>
      </c>
      <c r="D89" s="11" t="s">
        <v>20</v>
      </c>
      <c r="E89" s="11">
        <v>0</v>
      </c>
      <c r="F89" s="11">
        <v>0</v>
      </c>
      <c r="G89" s="11">
        <v>0</v>
      </c>
      <c r="H89" s="11">
        <v>2</v>
      </c>
      <c r="I89" s="11">
        <v>0</v>
      </c>
      <c r="J89" s="11">
        <v>0</v>
      </c>
      <c r="K89" s="12">
        <f>SUM(Tabela1[[#This Row],[VÍTORIAS 3 X 0]:[DERROTAS 3 X 2]])</f>
        <v>2</v>
      </c>
      <c r="L89" s="12">
        <f>IFERROR(_xlfn.XLOOKUP(O:O,PONTUAÇÕES!D:D,PONTUAÇÕES!C:C),"")</f>
        <v>250</v>
      </c>
      <c r="M89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0</v>
      </c>
      <c r="N89" s="11">
        <f>SUM(Tabela1[[#This Row],[PONTUAÇÃO COLOCAÇÃO]],Tabela1[[#This Row],[PONTUAÇÃO PARTIDAS]])</f>
        <v>250</v>
      </c>
      <c r="O89" s="11" t="str">
        <f>CONCATENATE(Tabela1[[#This Row],[RATING]],Tabela1[[#This Row],[COLOCAÇÃO]])</f>
        <v>CGRUPO</v>
      </c>
    </row>
    <row r="90" spans="1:15">
      <c r="A90" s="11" t="s">
        <v>83</v>
      </c>
      <c r="B90" s="11" t="s">
        <v>81</v>
      </c>
      <c r="C90" s="11" t="s">
        <v>22</v>
      </c>
      <c r="D90" s="11" t="s">
        <v>20</v>
      </c>
      <c r="E90" s="11">
        <v>0</v>
      </c>
      <c r="F90" s="11">
        <v>0</v>
      </c>
      <c r="G90" s="11">
        <v>0</v>
      </c>
      <c r="H90" s="11">
        <v>2</v>
      </c>
      <c r="I90" s="11">
        <v>0</v>
      </c>
      <c r="J90" s="11">
        <v>0</v>
      </c>
      <c r="K90" s="12">
        <f>SUM(Tabela1[[#This Row],[VÍTORIAS 3 X 0]:[DERROTAS 3 X 2]])</f>
        <v>2</v>
      </c>
      <c r="L90" s="12">
        <f>IFERROR(_xlfn.XLOOKUP(O:O,PONTUAÇÕES!D:D,PONTUAÇÕES!C:C),"")</f>
        <v>250</v>
      </c>
      <c r="M90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0</v>
      </c>
      <c r="N90" s="11">
        <f>SUM(Tabela1[[#This Row],[PONTUAÇÃO COLOCAÇÃO]],Tabela1[[#This Row],[PONTUAÇÃO PARTIDAS]])</f>
        <v>250</v>
      </c>
      <c r="O90" s="11" t="str">
        <f>CONCATENATE(Tabela1[[#This Row],[RATING]],Tabela1[[#This Row],[COLOCAÇÃO]])</f>
        <v>CGRUPO</v>
      </c>
    </row>
    <row r="91" spans="1:15">
      <c r="A91" s="11" t="s">
        <v>84</v>
      </c>
      <c r="B91" s="11" t="s">
        <v>81</v>
      </c>
      <c r="C91" s="11" t="s">
        <v>23</v>
      </c>
      <c r="D91" s="11" t="s">
        <v>13</v>
      </c>
      <c r="E91" s="11">
        <v>3</v>
      </c>
      <c r="F91" s="11">
        <v>0</v>
      </c>
      <c r="G91" s="11">
        <v>0</v>
      </c>
      <c r="H91" s="11">
        <v>0</v>
      </c>
      <c r="I91" s="11">
        <v>1</v>
      </c>
      <c r="J91" s="11">
        <v>0</v>
      </c>
      <c r="K91" s="12">
        <f>SUM(Tabela1[[#This Row],[VÍTORIAS 3 X 0]:[DERROTAS 3 X 2]])</f>
        <v>4</v>
      </c>
      <c r="L91" s="12">
        <f>IFERROR(_xlfn.XLOOKUP(O:O,PONTUAÇÕES!D:D,PONTUAÇÕES!C:C),"")</f>
        <v>200</v>
      </c>
      <c r="M91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16</v>
      </c>
      <c r="N91" s="11">
        <f>SUM(Tabela1[[#This Row],[PONTUAÇÃO COLOCAÇÃO]],Tabela1[[#This Row],[PONTUAÇÃO PARTIDAS]])</f>
        <v>216</v>
      </c>
      <c r="O91" s="11" t="str">
        <f>CONCATENATE(Tabela1[[#This Row],[RATING]],Tabela1[[#This Row],[COLOCAÇÃO]])</f>
        <v>D1º</v>
      </c>
    </row>
    <row r="92" spans="1:15">
      <c r="A92" s="11" t="s">
        <v>69</v>
      </c>
      <c r="B92" s="11" t="s">
        <v>81</v>
      </c>
      <c r="C92" s="11" t="s">
        <v>23</v>
      </c>
      <c r="D92" s="11" t="s">
        <v>15</v>
      </c>
      <c r="E92" s="11">
        <v>1</v>
      </c>
      <c r="F92" s="11">
        <v>2</v>
      </c>
      <c r="G92" s="11">
        <v>0</v>
      </c>
      <c r="H92" s="11">
        <v>0</v>
      </c>
      <c r="I92" s="11">
        <v>1</v>
      </c>
      <c r="J92" s="11">
        <v>0</v>
      </c>
      <c r="K92" s="12">
        <f>SUM(Tabela1[[#This Row],[VÍTORIAS 3 X 0]:[DERROTAS 3 X 2]])</f>
        <v>4</v>
      </c>
      <c r="L92" s="12">
        <f>IFERROR(_xlfn.XLOOKUP(O:O,PONTUAÇÕES!D:D,PONTUAÇÕES!C:C),"")</f>
        <v>190</v>
      </c>
      <c r="M92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14</v>
      </c>
      <c r="N92" s="11">
        <f>SUM(Tabela1[[#This Row],[PONTUAÇÃO COLOCAÇÃO]],Tabela1[[#This Row],[PONTUAÇÃO PARTIDAS]])</f>
        <v>204</v>
      </c>
      <c r="O92" s="11" t="str">
        <f>CONCATENATE(Tabela1[[#This Row],[RATING]],Tabela1[[#This Row],[COLOCAÇÃO]])</f>
        <v>D2º</v>
      </c>
    </row>
    <row r="93" spans="1:15">
      <c r="A93" s="11" t="s">
        <v>76</v>
      </c>
      <c r="B93" s="11" t="s">
        <v>81</v>
      </c>
      <c r="C93" s="11" t="s">
        <v>23</v>
      </c>
      <c r="D93" s="11" t="s">
        <v>17</v>
      </c>
      <c r="E93" s="11">
        <v>2</v>
      </c>
      <c r="F93" s="11">
        <v>1</v>
      </c>
      <c r="G93" s="11">
        <v>0</v>
      </c>
      <c r="H93" s="11">
        <v>1</v>
      </c>
      <c r="I93" s="11">
        <v>0</v>
      </c>
      <c r="J93" s="11">
        <v>0</v>
      </c>
      <c r="K93" s="12">
        <f>SUM(Tabela1[[#This Row],[VÍTORIAS 3 X 0]:[DERROTAS 3 X 2]])</f>
        <v>4</v>
      </c>
      <c r="L93" s="12">
        <f>IFERROR(_xlfn.XLOOKUP(O:O,PONTUAÇÕES!D:D,PONTUAÇÕES!C:C),"")</f>
        <v>180</v>
      </c>
      <c r="M93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14</v>
      </c>
      <c r="N93" s="11">
        <f>SUM(Tabela1[[#This Row],[PONTUAÇÃO COLOCAÇÃO]],Tabela1[[#This Row],[PONTUAÇÃO PARTIDAS]])</f>
        <v>194</v>
      </c>
      <c r="O93" s="11" t="str">
        <f>CONCATENATE(Tabela1[[#This Row],[RATING]],Tabela1[[#This Row],[COLOCAÇÃO]])</f>
        <v>D3º</v>
      </c>
    </row>
    <row r="94" spans="1:15">
      <c r="A94" s="11" t="s">
        <v>74</v>
      </c>
      <c r="B94" s="11" t="s">
        <v>81</v>
      </c>
      <c r="C94" s="11" t="s">
        <v>23</v>
      </c>
      <c r="D94" s="11" t="s">
        <v>17</v>
      </c>
      <c r="E94" s="11">
        <v>1</v>
      </c>
      <c r="F94" s="11">
        <v>0</v>
      </c>
      <c r="G94" s="11">
        <v>0</v>
      </c>
      <c r="H94" s="11">
        <v>2</v>
      </c>
      <c r="I94" s="11">
        <v>1</v>
      </c>
      <c r="J94" s="11">
        <v>0</v>
      </c>
      <c r="K94" s="12">
        <f>SUM(Tabela1[[#This Row],[VÍTORIAS 3 X 0]:[DERROTAS 3 X 2]])</f>
        <v>4</v>
      </c>
      <c r="L94" s="12">
        <f>IFERROR(_xlfn.XLOOKUP(O:O,PONTUAÇÕES!D:D,PONTUAÇÕES!C:C),"")</f>
        <v>180</v>
      </c>
      <c r="M94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6</v>
      </c>
      <c r="N94" s="11">
        <f>SUM(Tabela1[[#This Row],[PONTUAÇÃO COLOCAÇÃO]],Tabela1[[#This Row],[PONTUAÇÃO PARTIDAS]])</f>
        <v>186</v>
      </c>
      <c r="O94" s="11" t="str">
        <f>CONCATENATE(Tabela1[[#This Row],[RATING]],Tabela1[[#This Row],[COLOCAÇÃO]])</f>
        <v>D3º</v>
      </c>
    </row>
    <row r="95" spans="1:15">
      <c r="A95" s="11" t="s">
        <v>71</v>
      </c>
      <c r="B95" s="11" t="s">
        <v>81</v>
      </c>
      <c r="C95" s="11" t="s">
        <v>23</v>
      </c>
      <c r="D95" s="11" t="s">
        <v>20</v>
      </c>
      <c r="E95" s="11">
        <v>0</v>
      </c>
      <c r="F95" s="11">
        <v>0</v>
      </c>
      <c r="G95" s="11">
        <v>0</v>
      </c>
      <c r="H95" s="11">
        <v>4</v>
      </c>
      <c r="I95" s="11">
        <v>0</v>
      </c>
      <c r="J95" s="11">
        <v>0</v>
      </c>
      <c r="K95" s="12">
        <f>SUM(Tabela1[[#This Row],[VÍTORIAS 3 X 0]:[DERROTAS 3 X 2]])</f>
        <v>4</v>
      </c>
      <c r="L95" s="12">
        <f>IFERROR(_xlfn.XLOOKUP(O:O,PONTUAÇÕES!D:D,PONTUAÇÕES!C:C),"")</f>
        <v>150</v>
      </c>
      <c r="M95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0</v>
      </c>
      <c r="N95" s="11">
        <f>SUM(Tabela1[[#This Row],[PONTUAÇÃO COLOCAÇÃO]],Tabela1[[#This Row],[PONTUAÇÃO PARTIDAS]])</f>
        <v>150</v>
      </c>
      <c r="O95" s="11" t="str">
        <f>CONCATENATE(Tabela1[[#This Row],[RATING]],Tabela1[[#This Row],[COLOCAÇÃO]])</f>
        <v>DGRUPO</v>
      </c>
    </row>
    <row r="96" spans="1:15">
      <c r="A96" s="11" t="s">
        <v>11</v>
      </c>
      <c r="B96" s="11" t="s">
        <v>12</v>
      </c>
      <c r="C96" s="11" t="s">
        <v>10</v>
      </c>
      <c r="D96" s="11" t="s">
        <v>13</v>
      </c>
      <c r="E96" s="11">
        <v>4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f>SUM(Tabela1[[#This Row],[VÍTORIAS 3 X 0]:[DERROTAS 3 X 2]])</f>
        <v>4</v>
      </c>
      <c r="L96" s="11">
        <f>IFERROR(_xlfn.XLOOKUP(O:O,PONTUAÇÕES!D:D,PONTUAÇÕES!C:C),"")</f>
        <v>500</v>
      </c>
      <c r="M96" s="11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20</v>
      </c>
      <c r="N96" s="11">
        <f>SUM(Tabela1[[#This Row],[PONTUAÇÃO COLOCAÇÃO]],Tabela1[[#This Row],[PONTUAÇÃO PARTIDAS]])</f>
        <v>520</v>
      </c>
      <c r="O96" s="11" t="str">
        <f>CONCATENATE(Tabela1[[#This Row],[RATING]],Tabela1[[#This Row],[COLOCAÇÃO]])</f>
        <v>A1º</v>
      </c>
    </row>
    <row r="97" spans="1:15">
      <c r="A97" s="11" t="s">
        <v>35</v>
      </c>
      <c r="B97" s="11" t="s">
        <v>12</v>
      </c>
      <c r="C97" s="11" t="s">
        <v>10</v>
      </c>
      <c r="D97" s="11" t="s">
        <v>15</v>
      </c>
      <c r="E97" s="11">
        <v>2</v>
      </c>
      <c r="F97" s="11">
        <v>0</v>
      </c>
      <c r="G97" s="11">
        <v>2</v>
      </c>
      <c r="H97" s="11">
        <v>1</v>
      </c>
      <c r="I97" s="11">
        <v>0</v>
      </c>
      <c r="J97" s="11">
        <v>0</v>
      </c>
      <c r="K97" s="11">
        <f>SUM(Tabela1[[#This Row],[VÍTORIAS 3 X 0]:[DERROTAS 3 X 2]])</f>
        <v>5</v>
      </c>
      <c r="L97" s="11">
        <f>IFERROR(_xlfn.XLOOKUP(O:O,PONTUAÇÕES!D:D,PONTUAÇÕES!C:C),"")</f>
        <v>490</v>
      </c>
      <c r="M97" s="11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16</v>
      </c>
      <c r="N97" s="11">
        <f>SUM(Tabela1[[#This Row],[PONTUAÇÃO COLOCAÇÃO]],Tabela1[[#This Row],[PONTUAÇÃO PARTIDAS]])</f>
        <v>506</v>
      </c>
      <c r="O97" s="11" t="str">
        <f>CONCATENATE(Tabela1[[#This Row],[RATING]],Tabela1[[#This Row],[COLOCAÇÃO]])</f>
        <v>A2º</v>
      </c>
    </row>
    <row r="98" spans="1:15">
      <c r="A98" s="11" t="s">
        <v>37</v>
      </c>
      <c r="B98" s="11" t="s">
        <v>12</v>
      </c>
      <c r="C98" s="11" t="s">
        <v>10</v>
      </c>
      <c r="D98" s="11" t="s">
        <v>17</v>
      </c>
      <c r="E98" s="11">
        <v>1</v>
      </c>
      <c r="F98" s="11">
        <v>1</v>
      </c>
      <c r="G98" s="11">
        <v>0</v>
      </c>
      <c r="H98" s="11">
        <v>1</v>
      </c>
      <c r="I98" s="11">
        <v>0</v>
      </c>
      <c r="J98" s="11">
        <v>1</v>
      </c>
      <c r="K98" s="12">
        <f>SUM(Tabela1[[#This Row],[VÍTORIAS 3 X 0]:[DERROTAS 3 X 2]])</f>
        <v>4</v>
      </c>
      <c r="L98" s="11">
        <f>IFERROR(_xlfn.XLOOKUP(O:O,PONTUAÇÕES!D:D,PONTUAÇÕES!C:C),"")</f>
        <v>480</v>
      </c>
      <c r="M98" s="11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11</v>
      </c>
      <c r="N98" s="11">
        <f>SUM(Tabela1[[#This Row],[PONTUAÇÃO COLOCAÇÃO]],Tabela1[[#This Row],[PONTUAÇÃO PARTIDAS]])</f>
        <v>491</v>
      </c>
      <c r="O98" s="11" t="str">
        <f>CONCATENATE(Tabela1[[#This Row],[RATING]],Tabela1[[#This Row],[COLOCAÇÃO]])</f>
        <v>A3º</v>
      </c>
    </row>
    <row r="99" spans="1:15">
      <c r="A99" s="11" t="s">
        <v>38</v>
      </c>
      <c r="B99" s="11" t="s">
        <v>12</v>
      </c>
      <c r="C99" s="11" t="s">
        <v>10</v>
      </c>
      <c r="D99" s="11" t="s">
        <v>17</v>
      </c>
      <c r="E99" s="11">
        <v>1</v>
      </c>
      <c r="F99" s="11">
        <v>0</v>
      </c>
      <c r="G99" s="11">
        <v>0</v>
      </c>
      <c r="H99" s="11">
        <v>2</v>
      </c>
      <c r="I99" s="11">
        <v>0</v>
      </c>
      <c r="J99" s="11">
        <v>0</v>
      </c>
      <c r="K99" s="12">
        <f>SUM(Tabela1[[#This Row],[VÍTORIAS 3 X 0]:[DERROTAS 3 X 2]])</f>
        <v>3</v>
      </c>
      <c r="L99" s="12">
        <f>IFERROR(_xlfn.XLOOKUP(O:O,PONTUAÇÕES!D:D,PONTUAÇÕES!C:C),"")</f>
        <v>480</v>
      </c>
      <c r="M99" s="11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5</v>
      </c>
      <c r="N99" s="11">
        <f>SUM(Tabela1[[#This Row],[PONTUAÇÃO COLOCAÇÃO]],Tabela1[[#This Row],[PONTUAÇÃO PARTIDAS]])</f>
        <v>485</v>
      </c>
      <c r="O99" s="11" t="str">
        <f>CONCATENATE(Tabela1[[#This Row],[RATING]],Tabela1[[#This Row],[COLOCAÇÃO]])</f>
        <v>A3º</v>
      </c>
    </row>
    <row r="100" spans="1:15">
      <c r="A100" s="11" t="s">
        <v>40</v>
      </c>
      <c r="B100" s="11" t="s">
        <v>12</v>
      </c>
      <c r="C100" s="11" t="s">
        <v>10</v>
      </c>
      <c r="D100" s="11" t="s">
        <v>20</v>
      </c>
      <c r="E100" s="11">
        <v>1</v>
      </c>
      <c r="F100" s="11">
        <v>0</v>
      </c>
      <c r="G100" s="11">
        <v>0</v>
      </c>
      <c r="H100" s="11">
        <v>1</v>
      </c>
      <c r="I100" s="11">
        <v>1</v>
      </c>
      <c r="J100" s="11">
        <v>0</v>
      </c>
      <c r="K100" s="12">
        <f>SUM(Tabela1[[#This Row],[VÍTORIAS 3 X 0]:[DERROTAS 3 X 2]])</f>
        <v>3</v>
      </c>
      <c r="L100" s="12">
        <f>IFERROR(_xlfn.XLOOKUP(O:O,PONTUAÇÕES!D:D,PONTUAÇÕES!C:C),"")</f>
        <v>450</v>
      </c>
      <c r="M100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6</v>
      </c>
      <c r="N100" s="11">
        <f>SUM(Tabela1[[#This Row],[PONTUAÇÃO COLOCAÇÃO]],Tabela1[[#This Row],[PONTUAÇÃO PARTIDAS]])</f>
        <v>456</v>
      </c>
      <c r="O100" s="11" t="str">
        <f>CONCATENATE(Tabela1[[#This Row],[RATING]],Tabela1[[#This Row],[COLOCAÇÃO]])</f>
        <v>AGRUPO</v>
      </c>
    </row>
    <row r="101" spans="1:15">
      <c r="A101" s="11" t="s">
        <v>41</v>
      </c>
      <c r="B101" s="11" t="s">
        <v>12</v>
      </c>
      <c r="C101" s="11" t="s">
        <v>10</v>
      </c>
      <c r="D101" s="11" t="s">
        <v>20</v>
      </c>
      <c r="E101" s="11">
        <v>0</v>
      </c>
      <c r="F101" s="11">
        <v>0</v>
      </c>
      <c r="G101" s="11">
        <v>0</v>
      </c>
      <c r="H101" s="11">
        <v>2</v>
      </c>
      <c r="I101" s="11">
        <v>0</v>
      </c>
      <c r="J101" s="11">
        <v>1</v>
      </c>
      <c r="K101" s="12">
        <f>SUM(Tabela1[[#This Row],[VÍTORIAS 3 X 0]:[DERROTAS 3 X 2]])</f>
        <v>3</v>
      </c>
      <c r="L101" s="12">
        <f>IFERROR(_xlfn.XLOOKUP(O:O,PONTUAÇÕES!D:D,PONTUAÇÕES!C:C),"")</f>
        <v>450</v>
      </c>
      <c r="M101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2</v>
      </c>
      <c r="N101" s="11">
        <f>SUM(Tabela1[[#This Row],[PONTUAÇÃO COLOCAÇÃO]],Tabela1[[#This Row],[PONTUAÇÃO PARTIDAS]])</f>
        <v>452</v>
      </c>
      <c r="O101" s="11" t="str">
        <f>CONCATENATE(Tabela1[[#This Row],[RATING]],Tabela1[[#This Row],[COLOCAÇÃO]])</f>
        <v>AGRUPO</v>
      </c>
    </row>
    <row r="102" spans="1:15">
      <c r="A102" s="11" t="s">
        <v>39</v>
      </c>
      <c r="B102" s="11" t="s">
        <v>12</v>
      </c>
      <c r="C102" s="11" t="s">
        <v>10</v>
      </c>
      <c r="D102" s="11" t="s">
        <v>20</v>
      </c>
      <c r="E102" s="11">
        <v>0</v>
      </c>
      <c r="F102" s="11">
        <v>0</v>
      </c>
      <c r="G102" s="11">
        <v>0</v>
      </c>
      <c r="H102" s="11">
        <v>2</v>
      </c>
      <c r="I102" s="11">
        <v>0</v>
      </c>
      <c r="J102" s="11">
        <v>0</v>
      </c>
      <c r="K102" s="12">
        <f>SUM(Tabela1[[#This Row],[VÍTORIAS 3 X 0]:[DERROTAS 3 X 2]])</f>
        <v>2</v>
      </c>
      <c r="L102" s="12">
        <f>IFERROR(_xlfn.XLOOKUP(O:O,PONTUAÇÕES!D:D,PONTUAÇÕES!C:C),"")</f>
        <v>450</v>
      </c>
      <c r="M102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0</v>
      </c>
      <c r="N102" s="11">
        <f>SUM(Tabela1[[#This Row],[PONTUAÇÃO COLOCAÇÃO]],Tabela1[[#This Row],[PONTUAÇÃO PARTIDAS]])</f>
        <v>450</v>
      </c>
      <c r="O102" s="11" t="str">
        <f>CONCATENATE(Tabela1[[#This Row],[RATING]],Tabela1[[#This Row],[COLOCAÇÃO]])</f>
        <v>AGRUPO</v>
      </c>
    </row>
    <row r="103" spans="1:15">
      <c r="A103" s="11" t="s">
        <v>42</v>
      </c>
      <c r="B103" s="11" t="s">
        <v>12</v>
      </c>
      <c r="C103" s="11" t="s">
        <v>21</v>
      </c>
      <c r="D103" s="11" t="s">
        <v>13</v>
      </c>
      <c r="E103" s="11">
        <v>2</v>
      </c>
      <c r="F103" s="11">
        <v>1</v>
      </c>
      <c r="G103" s="11">
        <v>1</v>
      </c>
      <c r="H103" s="11">
        <v>1</v>
      </c>
      <c r="I103" s="11">
        <v>0</v>
      </c>
      <c r="J103" s="11">
        <v>0</v>
      </c>
      <c r="K103" s="12">
        <f>SUM(Tabela1[[#This Row],[VÍTORIAS 3 X 0]:[DERROTAS 3 X 2]])</f>
        <v>5</v>
      </c>
      <c r="L103" s="12">
        <f>IFERROR(_xlfn.XLOOKUP(O:O,PONTUAÇÕES!D:D,PONTUAÇÕES!C:C),"")</f>
        <v>400</v>
      </c>
      <c r="M103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17</v>
      </c>
      <c r="N103" s="11">
        <f>SUM(Tabela1[[#This Row],[PONTUAÇÃO COLOCAÇÃO]],Tabela1[[#This Row],[PONTUAÇÃO PARTIDAS]])</f>
        <v>417</v>
      </c>
      <c r="O103" s="11" t="str">
        <f>CONCATENATE(Tabela1[[#This Row],[RATING]],Tabela1[[#This Row],[COLOCAÇÃO]])</f>
        <v>B1º</v>
      </c>
    </row>
    <row r="104" spans="1:15">
      <c r="A104" s="11" t="s">
        <v>43</v>
      </c>
      <c r="B104" s="11" t="s">
        <v>12</v>
      </c>
      <c r="C104" s="11" t="s">
        <v>21</v>
      </c>
      <c r="D104" s="11" t="s">
        <v>15</v>
      </c>
      <c r="E104" s="11">
        <v>1</v>
      </c>
      <c r="F104" s="11">
        <v>1</v>
      </c>
      <c r="G104" s="11">
        <v>2</v>
      </c>
      <c r="H104" s="11">
        <v>0</v>
      </c>
      <c r="I104" s="11">
        <v>0</v>
      </c>
      <c r="J104" s="11">
        <v>2</v>
      </c>
      <c r="K104" s="12">
        <f>SUM(Tabela1[[#This Row],[VÍTORIAS 3 X 0]:[DERROTAS 3 X 2]])</f>
        <v>6</v>
      </c>
      <c r="L104" s="12">
        <f>IFERROR(_xlfn.XLOOKUP(O:O,PONTUAÇÕES!D:D,PONTUAÇÕES!C:C),"")</f>
        <v>390</v>
      </c>
      <c r="M104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19</v>
      </c>
      <c r="N104" s="11">
        <f>SUM(Tabela1[[#This Row],[PONTUAÇÃO COLOCAÇÃO]],Tabela1[[#This Row],[PONTUAÇÃO PARTIDAS]])</f>
        <v>409</v>
      </c>
      <c r="O104" s="11" t="str">
        <f>CONCATENATE(Tabela1[[#This Row],[RATING]],Tabela1[[#This Row],[COLOCAÇÃO]])</f>
        <v>B2º</v>
      </c>
    </row>
    <row r="105" spans="1:15">
      <c r="A105" s="11" t="s">
        <v>46</v>
      </c>
      <c r="B105" s="11" t="s">
        <v>12</v>
      </c>
      <c r="C105" s="11" t="s">
        <v>21</v>
      </c>
      <c r="D105" s="11" t="s">
        <v>17</v>
      </c>
      <c r="E105" s="11">
        <v>0</v>
      </c>
      <c r="F105" s="11">
        <v>3</v>
      </c>
      <c r="G105" s="11">
        <v>0</v>
      </c>
      <c r="H105" s="11">
        <v>0</v>
      </c>
      <c r="I105" s="11">
        <v>1</v>
      </c>
      <c r="J105" s="11">
        <v>0</v>
      </c>
      <c r="K105" s="12">
        <f>SUM(Tabela1[[#This Row],[VÍTORIAS 3 X 0]:[DERROTAS 3 X 2]])</f>
        <v>4</v>
      </c>
      <c r="L105" s="12">
        <f>IFERROR(_xlfn.XLOOKUP(O:O,PONTUAÇÕES!D:D,PONTUAÇÕES!C:C),"")</f>
        <v>380</v>
      </c>
      <c r="M105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13</v>
      </c>
      <c r="N105" s="11">
        <f>SUM(Tabela1[[#This Row],[PONTUAÇÃO COLOCAÇÃO]],Tabela1[[#This Row],[PONTUAÇÃO PARTIDAS]])</f>
        <v>393</v>
      </c>
      <c r="O105" s="11" t="str">
        <f>CONCATENATE(Tabela1[[#This Row],[RATING]],Tabela1[[#This Row],[COLOCAÇÃO]])</f>
        <v>B3º</v>
      </c>
    </row>
    <row r="106" spans="1:15">
      <c r="A106" s="11" t="s">
        <v>45</v>
      </c>
      <c r="B106" s="11" t="s">
        <v>12</v>
      </c>
      <c r="C106" s="11" t="s">
        <v>21</v>
      </c>
      <c r="D106" s="11" t="s">
        <v>17</v>
      </c>
      <c r="E106" s="11">
        <v>2</v>
      </c>
      <c r="F106" s="11">
        <v>0</v>
      </c>
      <c r="G106" s="11">
        <v>0</v>
      </c>
      <c r="H106" s="11">
        <v>1</v>
      </c>
      <c r="I106" s="11">
        <v>0</v>
      </c>
      <c r="J106" s="11">
        <v>0</v>
      </c>
      <c r="K106" s="12">
        <f>SUM(Tabela1[[#This Row],[VÍTORIAS 3 X 0]:[DERROTAS 3 X 2]])</f>
        <v>3</v>
      </c>
      <c r="L106" s="12">
        <f>IFERROR(_xlfn.XLOOKUP(O:O,PONTUAÇÕES!D:D,PONTUAÇÕES!C:C),"")</f>
        <v>380</v>
      </c>
      <c r="M106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10</v>
      </c>
      <c r="N106" s="11">
        <f>SUM(Tabela1[[#This Row],[PONTUAÇÃO COLOCAÇÃO]],Tabela1[[#This Row],[PONTUAÇÃO PARTIDAS]])</f>
        <v>390</v>
      </c>
      <c r="O106" s="11" t="str">
        <f>CONCATENATE(Tabela1[[#This Row],[RATING]],Tabela1[[#This Row],[COLOCAÇÃO]])</f>
        <v>B3º</v>
      </c>
    </row>
    <row r="107" spans="1:15">
      <c r="A107" s="11" t="s">
        <v>47</v>
      </c>
      <c r="B107" s="11" t="s">
        <v>12</v>
      </c>
      <c r="C107" s="11" t="s">
        <v>21</v>
      </c>
      <c r="D107" s="11" t="s">
        <v>18</v>
      </c>
      <c r="E107" s="11">
        <v>2</v>
      </c>
      <c r="F107" s="11">
        <v>0</v>
      </c>
      <c r="G107" s="11">
        <v>0</v>
      </c>
      <c r="H107" s="11">
        <v>0</v>
      </c>
      <c r="I107" s="11">
        <v>1</v>
      </c>
      <c r="J107" s="11">
        <v>1</v>
      </c>
      <c r="K107" s="12">
        <f>SUM(Tabela1[[#This Row],[VÍTORIAS 3 X 0]:[DERROTAS 3 X 2]])</f>
        <v>4</v>
      </c>
      <c r="L107" s="12">
        <f>IFERROR(_xlfn.XLOOKUP(O:O,PONTUAÇÕES!D:D,PONTUAÇÕES!C:C),"")</f>
        <v>370</v>
      </c>
      <c r="M107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13</v>
      </c>
      <c r="N107" s="11">
        <f>SUM(Tabela1[[#This Row],[PONTUAÇÃO COLOCAÇÃO]],Tabela1[[#This Row],[PONTUAÇÃO PARTIDAS]])</f>
        <v>383</v>
      </c>
      <c r="O107" s="11" t="str">
        <f>CONCATENATE(Tabela1[[#This Row],[RATING]],Tabela1[[#This Row],[COLOCAÇÃO]])</f>
        <v>BQUARTAS</v>
      </c>
    </row>
    <row r="108" spans="1:15">
      <c r="A108" s="11" t="s">
        <v>48</v>
      </c>
      <c r="B108" s="11" t="s">
        <v>12</v>
      </c>
      <c r="C108" s="11" t="s">
        <v>21</v>
      </c>
      <c r="D108" s="11" t="s">
        <v>18</v>
      </c>
      <c r="E108" s="11">
        <v>1</v>
      </c>
      <c r="F108" s="11">
        <v>0</v>
      </c>
      <c r="G108" s="11">
        <v>2</v>
      </c>
      <c r="H108" s="11">
        <v>1</v>
      </c>
      <c r="I108" s="11">
        <v>0</v>
      </c>
      <c r="J108" s="11">
        <v>0</v>
      </c>
      <c r="K108" s="12">
        <f>SUM(Tabela1[[#This Row],[VÍTORIAS 3 X 0]:[DERROTAS 3 X 2]])</f>
        <v>4</v>
      </c>
      <c r="L108" s="12">
        <f>IFERROR(_xlfn.XLOOKUP(O:O,PONTUAÇÕES!D:D,PONTUAÇÕES!C:C),"")</f>
        <v>370</v>
      </c>
      <c r="M108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11</v>
      </c>
      <c r="N108" s="11">
        <f>SUM(Tabela1[[#This Row],[PONTUAÇÃO COLOCAÇÃO]],Tabela1[[#This Row],[PONTUAÇÃO PARTIDAS]])</f>
        <v>381</v>
      </c>
      <c r="O108" s="11" t="str">
        <f>CONCATENATE(Tabela1[[#This Row],[RATING]],Tabela1[[#This Row],[COLOCAÇÃO]])</f>
        <v>BQUARTAS</v>
      </c>
    </row>
    <row r="109" spans="1:15">
      <c r="A109" s="11" t="s">
        <v>50</v>
      </c>
      <c r="B109" s="11" t="s">
        <v>12</v>
      </c>
      <c r="C109" s="11" t="s">
        <v>21</v>
      </c>
      <c r="D109" s="11" t="s">
        <v>20</v>
      </c>
      <c r="E109" s="11">
        <v>1</v>
      </c>
      <c r="F109" s="11">
        <v>0</v>
      </c>
      <c r="G109" s="11">
        <v>0</v>
      </c>
      <c r="H109" s="11">
        <v>1</v>
      </c>
      <c r="I109" s="11">
        <v>1</v>
      </c>
      <c r="J109" s="11">
        <v>0</v>
      </c>
      <c r="K109" s="12">
        <f>SUM(Tabela1[[#This Row],[VÍTORIAS 3 X 0]:[DERROTAS 3 X 2]])</f>
        <v>3</v>
      </c>
      <c r="L109" s="12">
        <f>IFERROR(_xlfn.XLOOKUP(O:O,PONTUAÇÕES!D:D,PONTUAÇÕES!C:C),"")</f>
        <v>350</v>
      </c>
      <c r="M109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6</v>
      </c>
      <c r="N109" s="11">
        <f>SUM(Tabela1[[#This Row],[PONTUAÇÃO COLOCAÇÃO]],Tabela1[[#This Row],[PONTUAÇÃO PARTIDAS]])</f>
        <v>356</v>
      </c>
      <c r="O109" s="11" t="str">
        <f>CONCATENATE(Tabela1[[#This Row],[RATING]],Tabela1[[#This Row],[COLOCAÇÃO]])</f>
        <v>BGRUPO</v>
      </c>
    </row>
    <row r="110" spans="1:15">
      <c r="A110" s="11" t="s">
        <v>51</v>
      </c>
      <c r="B110" s="11" t="s">
        <v>12</v>
      </c>
      <c r="C110" s="11" t="s">
        <v>21</v>
      </c>
      <c r="D110" s="11" t="s">
        <v>20</v>
      </c>
      <c r="E110" s="11">
        <v>1</v>
      </c>
      <c r="F110" s="11">
        <v>0</v>
      </c>
      <c r="G110" s="11">
        <v>0</v>
      </c>
      <c r="H110" s="11">
        <v>1</v>
      </c>
      <c r="I110" s="11">
        <v>1</v>
      </c>
      <c r="J110" s="11">
        <v>0</v>
      </c>
      <c r="K110" s="12">
        <f>SUM(Tabela1[[#This Row],[VÍTORIAS 3 X 0]:[DERROTAS 3 X 2]])</f>
        <v>3</v>
      </c>
      <c r="L110" s="12">
        <f>IFERROR(_xlfn.XLOOKUP(O:O,PONTUAÇÕES!D:D,PONTUAÇÕES!C:C),"")</f>
        <v>350</v>
      </c>
      <c r="M110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6</v>
      </c>
      <c r="N110" s="11">
        <f>SUM(Tabela1[[#This Row],[PONTUAÇÃO COLOCAÇÃO]],Tabela1[[#This Row],[PONTUAÇÃO PARTIDAS]])</f>
        <v>356</v>
      </c>
      <c r="O110" s="11" t="str">
        <f>CONCATENATE(Tabela1[[#This Row],[RATING]],Tabela1[[#This Row],[COLOCAÇÃO]])</f>
        <v>BGRUPO</v>
      </c>
    </row>
    <row r="111" spans="1:15">
      <c r="A111" s="11" t="s">
        <v>53</v>
      </c>
      <c r="B111" s="11" t="s">
        <v>12</v>
      </c>
      <c r="C111" s="11" t="s">
        <v>21</v>
      </c>
      <c r="D111" s="11" t="s">
        <v>20</v>
      </c>
      <c r="E111" s="11">
        <v>0</v>
      </c>
      <c r="F111" s="11">
        <v>0</v>
      </c>
      <c r="G111" s="11">
        <v>0</v>
      </c>
      <c r="H111" s="11">
        <v>1</v>
      </c>
      <c r="I111" s="11">
        <v>0</v>
      </c>
      <c r="J111" s="11">
        <v>2</v>
      </c>
      <c r="K111" s="12">
        <f>SUM(Tabela1[[#This Row],[VÍTORIAS 3 X 0]:[DERROTAS 3 X 2]])</f>
        <v>3</v>
      </c>
      <c r="L111" s="12">
        <f>IFERROR(_xlfn.XLOOKUP(O:O,PONTUAÇÕES!D:D,PONTUAÇÕES!C:C),"")</f>
        <v>350</v>
      </c>
      <c r="M111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4</v>
      </c>
      <c r="N111" s="11">
        <f>SUM(Tabela1[[#This Row],[PONTUAÇÃO COLOCAÇÃO]],Tabela1[[#This Row],[PONTUAÇÃO PARTIDAS]])</f>
        <v>354</v>
      </c>
      <c r="O111" s="11" t="str">
        <f>CONCATENATE(Tabela1[[#This Row],[RATING]],Tabela1[[#This Row],[COLOCAÇÃO]])</f>
        <v>BGRUPO</v>
      </c>
    </row>
    <row r="112" spans="1:15">
      <c r="A112" s="11" t="s">
        <v>52</v>
      </c>
      <c r="B112" s="11" t="s">
        <v>12</v>
      </c>
      <c r="C112" s="11" t="s">
        <v>21</v>
      </c>
      <c r="D112" s="11" t="s">
        <v>20</v>
      </c>
      <c r="E112" s="11">
        <v>0</v>
      </c>
      <c r="F112" s="11">
        <v>0</v>
      </c>
      <c r="G112" s="11">
        <v>0</v>
      </c>
      <c r="H112" s="11">
        <v>2</v>
      </c>
      <c r="I112" s="11">
        <v>1</v>
      </c>
      <c r="J112" s="11">
        <v>0</v>
      </c>
      <c r="K112" s="12">
        <f>SUM(Tabela1[[#This Row],[VÍTORIAS 3 X 0]:[DERROTAS 3 X 2]])</f>
        <v>3</v>
      </c>
      <c r="L112" s="12">
        <f>IFERROR(_xlfn.XLOOKUP(O:O,PONTUAÇÕES!D:D,PONTUAÇÕES!C:C),"")</f>
        <v>350</v>
      </c>
      <c r="M112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</v>
      </c>
      <c r="N112" s="11">
        <f>SUM(Tabela1[[#This Row],[PONTUAÇÃO COLOCAÇÃO]],Tabela1[[#This Row],[PONTUAÇÃO PARTIDAS]])</f>
        <v>351</v>
      </c>
      <c r="O112" s="11" t="str">
        <f>CONCATENATE(Tabela1[[#This Row],[RATING]],Tabela1[[#This Row],[COLOCAÇÃO]])</f>
        <v>BGRUPO</v>
      </c>
    </row>
    <row r="113" spans="1:15">
      <c r="A113" s="11" t="s">
        <v>49</v>
      </c>
      <c r="B113" s="11" t="s">
        <v>12</v>
      </c>
      <c r="C113" s="11" t="s">
        <v>21</v>
      </c>
      <c r="D113" s="11" t="s">
        <v>20</v>
      </c>
      <c r="E113" s="11">
        <v>0</v>
      </c>
      <c r="F113" s="11">
        <v>0</v>
      </c>
      <c r="G113" s="11">
        <v>0</v>
      </c>
      <c r="H113" s="11">
        <v>2</v>
      </c>
      <c r="I113" s="11">
        <v>0</v>
      </c>
      <c r="J113" s="11">
        <v>0</v>
      </c>
      <c r="K113" s="12">
        <f>SUM(Tabela1[[#This Row],[VÍTORIAS 3 X 0]:[DERROTAS 3 X 2]])</f>
        <v>2</v>
      </c>
      <c r="L113" s="12">
        <f>IFERROR(_xlfn.XLOOKUP(O:O,PONTUAÇÕES!D:D,PONTUAÇÕES!C:C),"")</f>
        <v>350</v>
      </c>
      <c r="M113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0</v>
      </c>
      <c r="N113" s="11">
        <f>SUM(Tabela1[[#This Row],[PONTUAÇÃO COLOCAÇÃO]],Tabela1[[#This Row],[PONTUAÇÃO PARTIDAS]])</f>
        <v>350</v>
      </c>
      <c r="O113" s="11" t="str">
        <f>CONCATENATE(Tabela1[[#This Row],[RATING]],Tabela1[[#This Row],[COLOCAÇÃO]])</f>
        <v>BGRUPO</v>
      </c>
    </row>
    <row r="114" spans="1:15">
      <c r="A114" s="11" t="s">
        <v>54</v>
      </c>
      <c r="B114" s="11" t="s">
        <v>12</v>
      </c>
      <c r="C114" s="11" t="s">
        <v>22</v>
      </c>
      <c r="D114" s="11" t="s">
        <v>13</v>
      </c>
      <c r="E114" s="11">
        <v>1</v>
      </c>
      <c r="F114" s="11">
        <v>3</v>
      </c>
      <c r="G114" s="11">
        <v>1</v>
      </c>
      <c r="H114" s="11">
        <v>0</v>
      </c>
      <c r="I114" s="11">
        <v>0</v>
      </c>
      <c r="J114" s="11">
        <v>0</v>
      </c>
      <c r="K114" s="12">
        <f>SUM(Tabela1[[#This Row],[VÍTORIAS 3 X 0]:[DERROTAS 3 X 2]])</f>
        <v>5</v>
      </c>
      <c r="L114" s="12">
        <f>IFERROR(_xlfn.XLOOKUP(O:O,PONTUAÇÕES!D:D,PONTUAÇÕES!C:C),"")</f>
        <v>300</v>
      </c>
      <c r="M114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20</v>
      </c>
      <c r="N114" s="11">
        <f>SUM(Tabela1[[#This Row],[PONTUAÇÃO COLOCAÇÃO]],Tabela1[[#This Row],[PONTUAÇÃO PARTIDAS]])</f>
        <v>320</v>
      </c>
      <c r="O114" s="11" t="str">
        <f>CONCATENATE(Tabela1[[#This Row],[RATING]],Tabela1[[#This Row],[COLOCAÇÃO]])</f>
        <v>C1º</v>
      </c>
    </row>
    <row r="115" spans="1:15">
      <c r="A115" s="11" t="s">
        <v>55</v>
      </c>
      <c r="B115" s="11" t="s">
        <v>12</v>
      </c>
      <c r="C115" s="11" t="s">
        <v>22</v>
      </c>
      <c r="D115" s="11" t="s">
        <v>15</v>
      </c>
      <c r="E115" s="11">
        <v>1</v>
      </c>
      <c r="F115" s="11">
        <v>2</v>
      </c>
      <c r="G115" s="11">
        <v>1</v>
      </c>
      <c r="H115" s="11">
        <v>0</v>
      </c>
      <c r="I115" s="11">
        <v>0</v>
      </c>
      <c r="J115" s="11">
        <v>1</v>
      </c>
      <c r="K115" s="12">
        <f>SUM(Tabela1[[#This Row],[VÍTORIAS 3 X 0]:[DERROTAS 3 X 2]])</f>
        <v>5</v>
      </c>
      <c r="L115" s="12">
        <f>IFERROR(_xlfn.XLOOKUP(O:O,PONTUAÇÕES!D:D,PONTUAÇÕES!C:C),"")</f>
        <v>290</v>
      </c>
      <c r="M115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18</v>
      </c>
      <c r="N115" s="11">
        <f>SUM(Tabela1[[#This Row],[PONTUAÇÃO COLOCAÇÃO]],Tabela1[[#This Row],[PONTUAÇÃO PARTIDAS]])</f>
        <v>308</v>
      </c>
      <c r="O115" s="11" t="str">
        <f>CONCATENATE(Tabela1[[#This Row],[RATING]],Tabela1[[#This Row],[COLOCAÇÃO]])</f>
        <v>C2º</v>
      </c>
    </row>
    <row r="116" spans="1:15">
      <c r="A116" s="11" t="s">
        <v>56</v>
      </c>
      <c r="B116" s="11" t="s">
        <v>12</v>
      </c>
      <c r="C116" s="11" t="s">
        <v>22</v>
      </c>
      <c r="D116" s="11" t="s">
        <v>17</v>
      </c>
      <c r="E116" s="11">
        <v>3</v>
      </c>
      <c r="F116" s="11">
        <v>1</v>
      </c>
      <c r="G116" s="11">
        <v>0</v>
      </c>
      <c r="H116" s="11">
        <v>0</v>
      </c>
      <c r="I116" s="11">
        <v>0</v>
      </c>
      <c r="J116" s="11">
        <v>1</v>
      </c>
      <c r="K116" s="12">
        <f>SUM(Tabela1[[#This Row],[VÍTORIAS 3 X 0]:[DERROTAS 3 X 2]])</f>
        <v>5</v>
      </c>
      <c r="L116" s="12">
        <f>IFERROR(_xlfn.XLOOKUP(O:O,PONTUAÇÕES!D:D,PONTUAÇÕES!C:C),"")</f>
        <v>280</v>
      </c>
      <c r="M116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21</v>
      </c>
      <c r="N116" s="11">
        <f>SUM(Tabela1[[#This Row],[PONTUAÇÃO COLOCAÇÃO]],Tabela1[[#This Row],[PONTUAÇÃO PARTIDAS]])</f>
        <v>301</v>
      </c>
      <c r="O116" s="11" t="str">
        <f>CONCATENATE(Tabela1[[#This Row],[RATING]],Tabela1[[#This Row],[COLOCAÇÃO]])</f>
        <v>C3º</v>
      </c>
    </row>
    <row r="117" spans="1:15">
      <c r="A117" s="11" t="s">
        <v>57</v>
      </c>
      <c r="B117" s="11" t="s">
        <v>12</v>
      </c>
      <c r="C117" s="11" t="s">
        <v>22</v>
      </c>
      <c r="D117" s="11" t="s">
        <v>17</v>
      </c>
      <c r="E117" s="11">
        <v>0</v>
      </c>
      <c r="F117" s="11">
        <v>3</v>
      </c>
      <c r="G117" s="11">
        <v>1</v>
      </c>
      <c r="H117" s="11">
        <v>1</v>
      </c>
      <c r="I117" s="11">
        <v>0</v>
      </c>
      <c r="J117" s="11">
        <v>0</v>
      </c>
      <c r="K117" s="12">
        <f>SUM(Tabela1[[#This Row],[VÍTORIAS 3 X 0]:[DERROTAS 3 X 2]])</f>
        <v>5</v>
      </c>
      <c r="L117" s="12">
        <f>IFERROR(_xlfn.XLOOKUP(O:O,PONTUAÇÕES!D:D,PONTUAÇÕES!C:C),"")</f>
        <v>280</v>
      </c>
      <c r="M117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15</v>
      </c>
      <c r="N117" s="11">
        <f>SUM(Tabela1[[#This Row],[PONTUAÇÃO COLOCAÇÃO]],Tabela1[[#This Row],[PONTUAÇÃO PARTIDAS]])</f>
        <v>295</v>
      </c>
      <c r="O117" s="11" t="str">
        <f>CONCATENATE(Tabela1[[#This Row],[RATING]],Tabela1[[#This Row],[COLOCAÇÃO]])</f>
        <v>C3º</v>
      </c>
    </row>
    <row r="118" spans="1:15">
      <c r="A118" s="11" t="s">
        <v>60</v>
      </c>
      <c r="B118" s="11" t="s">
        <v>12</v>
      </c>
      <c r="C118" s="11" t="s">
        <v>22</v>
      </c>
      <c r="D118" s="11" t="s">
        <v>18</v>
      </c>
      <c r="E118" s="11">
        <v>2</v>
      </c>
      <c r="F118" s="11">
        <v>0</v>
      </c>
      <c r="G118" s="11">
        <v>0</v>
      </c>
      <c r="H118" s="11">
        <v>1</v>
      </c>
      <c r="I118" s="11">
        <v>1</v>
      </c>
      <c r="J118" s="11">
        <v>0</v>
      </c>
      <c r="K118" s="12">
        <f>SUM(Tabela1[[#This Row],[VÍTORIAS 3 X 0]:[DERROTAS 3 X 2]])</f>
        <v>4</v>
      </c>
      <c r="L118" s="12">
        <f>IFERROR(_xlfn.XLOOKUP(O:O,PONTUAÇÕES!D:D,PONTUAÇÕES!C:C),"")</f>
        <v>270</v>
      </c>
      <c r="M118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11</v>
      </c>
      <c r="N118" s="11">
        <f>SUM(Tabela1[[#This Row],[PONTUAÇÃO COLOCAÇÃO]],Tabela1[[#This Row],[PONTUAÇÃO PARTIDAS]])</f>
        <v>281</v>
      </c>
      <c r="O118" s="11" t="str">
        <f>CONCATENATE(Tabela1[[#This Row],[RATING]],Tabela1[[#This Row],[COLOCAÇÃO]])</f>
        <v>CQUARTAS</v>
      </c>
    </row>
    <row r="119" spans="1:15">
      <c r="A119" s="11" t="s">
        <v>61</v>
      </c>
      <c r="B119" s="11" t="s">
        <v>12</v>
      </c>
      <c r="C119" s="11" t="s">
        <v>22</v>
      </c>
      <c r="D119" s="11" t="s">
        <v>18</v>
      </c>
      <c r="E119" s="11">
        <v>1</v>
      </c>
      <c r="F119" s="11">
        <v>0</v>
      </c>
      <c r="G119" s="11">
        <v>1</v>
      </c>
      <c r="H119" s="11">
        <v>0</v>
      </c>
      <c r="I119" s="11">
        <v>2</v>
      </c>
      <c r="J119" s="11">
        <v>0</v>
      </c>
      <c r="K119" s="12">
        <f>SUM(Tabela1[[#This Row],[VÍTORIAS 3 X 0]:[DERROTAS 3 X 2]])</f>
        <v>4</v>
      </c>
      <c r="L119" s="12">
        <f>IFERROR(_xlfn.XLOOKUP(O:O,PONTUAÇÕES!D:D,PONTUAÇÕES!C:C),"")</f>
        <v>270</v>
      </c>
      <c r="M119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10</v>
      </c>
      <c r="N119" s="11">
        <f>SUM(Tabela1[[#This Row],[PONTUAÇÃO COLOCAÇÃO]],Tabela1[[#This Row],[PONTUAÇÃO PARTIDAS]])</f>
        <v>280</v>
      </c>
      <c r="O119" s="11" t="str">
        <f>CONCATENATE(Tabela1[[#This Row],[RATING]],Tabela1[[#This Row],[COLOCAÇÃO]])</f>
        <v>CQUARTAS</v>
      </c>
    </row>
    <row r="120" spans="1:15">
      <c r="A120" s="11" t="s">
        <v>59</v>
      </c>
      <c r="B120" s="11" t="s">
        <v>12</v>
      </c>
      <c r="C120" s="11" t="s">
        <v>22</v>
      </c>
      <c r="D120" s="11" t="s">
        <v>18</v>
      </c>
      <c r="E120" s="11">
        <v>1</v>
      </c>
      <c r="F120" s="11">
        <v>0</v>
      </c>
      <c r="G120" s="11">
        <v>0</v>
      </c>
      <c r="H120" s="11">
        <v>0</v>
      </c>
      <c r="I120" s="11">
        <v>2</v>
      </c>
      <c r="J120" s="11">
        <v>0</v>
      </c>
      <c r="K120" s="12">
        <f>SUM(Tabela1[[#This Row],[VÍTORIAS 3 X 0]:[DERROTAS 3 X 2]])</f>
        <v>3</v>
      </c>
      <c r="L120" s="12">
        <f>IFERROR(_xlfn.XLOOKUP(O:O,PONTUAÇÕES!D:D,PONTUAÇÕES!C:C),"")</f>
        <v>270</v>
      </c>
      <c r="M120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7</v>
      </c>
      <c r="N120" s="11">
        <f>SUM(Tabela1[[#This Row],[PONTUAÇÃO COLOCAÇÃO]],Tabela1[[#This Row],[PONTUAÇÃO PARTIDAS]])</f>
        <v>277</v>
      </c>
      <c r="O120" s="11" t="str">
        <f>CONCATENATE(Tabela1[[#This Row],[RATING]],Tabela1[[#This Row],[COLOCAÇÃO]])</f>
        <v>CQUARTAS</v>
      </c>
    </row>
    <row r="121" spans="1:15">
      <c r="A121" s="11" t="s">
        <v>62</v>
      </c>
      <c r="B121" s="11" t="s">
        <v>12</v>
      </c>
      <c r="C121" s="11" t="s">
        <v>22</v>
      </c>
      <c r="D121" s="11" t="s">
        <v>18</v>
      </c>
      <c r="E121" s="11">
        <v>0</v>
      </c>
      <c r="F121" s="11">
        <v>1</v>
      </c>
      <c r="G121" s="11">
        <v>0</v>
      </c>
      <c r="H121" s="11">
        <v>0</v>
      </c>
      <c r="I121" s="11">
        <v>2</v>
      </c>
      <c r="J121" s="11">
        <v>0</v>
      </c>
      <c r="K121" s="12">
        <f>SUM(Tabela1[[#This Row],[VÍTORIAS 3 X 0]:[DERROTAS 3 X 2]])</f>
        <v>3</v>
      </c>
      <c r="L121" s="12">
        <f>IFERROR(_xlfn.XLOOKUP(O:O,PONTUAÇÕES!D:D,PONTUAÇÕES!C:C),"")</f>
        <v>270</v>
      </c>
      <c r="M121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6</v>
      </c>
      <c r="N121" s="11">
        <f>SUM(Tabela1[[#This Row],[PONTUAÇÃO COLOCAÇÃO]],Tabela1[[#This Row],[PONTUAÇÃO PARTIDAS]])</f>
        <v>276</v>
      </c>
      <c r="O121" s="11" t="str">
        <f>CONCATENATE(Tabela1[[#This Row],[RATING]],Tabela1[[#This Row],[COLOCAÇÃO]])</f>
        <v>CQUARTAS</v>
      </c>
    </row>
    <row r="122" spans="1:15">
      <c r="A122" s="11" t="s">
        <v>67</v>
      </c>
      <c r="B122" s="11" t="s">
        <v>12</v>
      </c>
      <c r="C122" s="11" t="s">
        <v>22</v>
      </c>
      <c r="D122" s="11" t="s">
        <v>20</v>
      </c>
      <c r="E122" s="11">
        <v>1</v>
      </c>
      <c r="F122" s="11">
        <v>0</v>
      </c>
      <c r="G122" s="11">
        <v>0</v>
      </c>
      <c r="H122" s="11">
        <v>1</v>
      </c>
      <c r="I122" s="11">
        <v>1</v>
      </c>
      <c r="J122" s="11">
        <v>0</v>
      </c>
      <c r="K122" s="12">
        <f>SUM(Tabela1[[#This Row],[VÍTORIAS 3 X 0]:[DERROTAS 3 X 2]])</f>
        <v>3</v>
      </c>
      <c r="L122" s="12">
        <f>IFERROR(_xlfn.XLOOKUP(O:O,PONTUAÇÕES!D:D,PONTUAÇÕES!C:C),"")</f>
        <v>250</v>
      </c>
      <c r="M122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6</v>
      </c>
      <c r="N122" s="11">
        <f>SUM(Tabela1[[#This Row],[PONTUAÇÃO COLOCAÇÃO]],Tabela1[[#This Row],[PONTUAÇÃO PARTIDAS]])</f>
        <v>256</v>
      </c>
      <c r="O122" s="11" t="str">
        <f>CONCATENATE(Tabela1[[#This Row],[RATING]],Tabela1[[#This Row],[COLOCAÇÃO]])</f>
        <v>CGRUPO</v>
      </c>
    </row>
    <row r="123" spans="1:15">
      <c r="A123" s="11" t="s">
        <v>64</v>
      </c>
      <c r="B123" s="11" t="s">
        <v>12</v>
      </c>
      <c r="C123" s="11" t="s">
        <v>22</v>
      </c>
      <c r="D123" s="11" t="s">
        <v>20</v>
      </c>
      <c r="E123" s="11">
        <v>1</v>
      </c>
      <c r="F123" s="11">
        <v>0</v>
      </c>
      <c r="G123" s="11">
        <v>0</v>
      </c>
      <c r="H123" s="11">
        <v>2</v>
      </c>
      <c r="I123" s="11">
        <v>0</v>
      </c>
      <c r="J123" s="11">
        <v>0</v>
      </c>
      <c r="K123" s="12">
        <f>SUM(Tabela1[[#This Row],[VÍTORIAS 3 X 0]:[DERROTAS 3 X 2]])</f>
        <v>3</v>
      </c>
      <c r="L123" s="12">
        <f>IFERROR(_xlfn.XLOOKUP(O:O,PONTUAÇÕES!D:D,PONTUAÇÕES!C:C),"")</f>
        <v>250</v>
      </c>
      <c r="M123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5</v>
      </c>
      <c r="N123" s="11">
        <f>SUM(Tabela1[[#This Row],[PONTUAÇÃO COLOCAÇÃO]],Tabela1[[#This Row],[PONTUAÇÃO PARTIDAS]])</f>
        <v>255</v>
      </c>
      <c r="O123" s="11" t="str">
        <f>CONCATENATE(Tabela1[[#This Row],[RATING]],Tabela1[[#This Row],[COLOCAÇÃO]])</f>
        <v>CGRUPO</v>
      </c>
    </row>
    <row r="124" spans="1:15">
      <c r="A124" s="11" t="s">
        <v>66</v>
      </c>
      <c r="B124" s="11" t="s">
        <v>12</v>
      </c>
      <c r="C124" s="11" t="s">
        <v>22</v>
      </c>
      <c r="D124" s="11" t="s">
        <v>20</v>
      </c>
      <c r="E124" s="11">
        <v>0</v>
      </c>
      <c r="F124" s="11">
        <v>0</v>
      </c>
      <c r="G124" s="11">
        <v>0</v>
      </c>
      <c r="H124" s="11">
        <v>1</v>
      </c>
      <c r="I124" s="11">
        <v>0</v>
      </c>
      <c r="J124" s="11">
        <v>2</v>
      </c>
      <c r="K124" s="12">
        <f>SUM(Tabela1[[#This Row],[VÍTORIAS 3 X 0]:[DERROTAS 3 X 2]])</f>
        <v>3</v>
      </c>
      <c r="L124" s="12">
        <f>IFERROR(_xlfn.XLOOKUP(O:O,PONTUAÇÕES!D:D,PONTUAÇÕES!C:C),"")</f>
        <v>250</v>
      </c>
      <c r="M124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4</v>
      </c>
      <c r="N124" s="11">
        <f>SUM(Tabela1[[#This Row],[PONTUAÇÃO COLOCAÇÃO]],Tabela1[[#This Row],[PONTUAÇÃO PARTIDAS]])</f>
        <v>254</v>
      </c>
      <c r="O124" s="11" t="str">
        <f>CONCATENATE(Tabela1[[#This Row],[RATING]],Tabela1[[#This Row],[COLOCAÇÃO]])</f>
        <v>CGRUPO</v>
      </c>
    </row>
    <row r="125" spans="1:15">
      <c r="A125" s="11" t="s">
        <v>58</v>
      </c>
      <c r="B125" s="11" t="s">
        <v>12</v>
      </c>
      <c r="C125" s="11" t="s">
        <v>22</v>
      </c>
      <c r="D125" s="11" t="s">
        <v>20</v>
      </c>
      <c r="E125" s="11">
        <v>0</v>
      </c>
      <c r="F125" s="11">
        <v>0</v>
      </c>
      <c r="G125" s="11">
        <v>0</v>
      </c>
      <c r="H125" s="11">
        <v>0</v>
      </c>
      <c r="I125" s="11">
        <v>2</v>
      </c>
      <c r="J125" s="11">
        <v>0</v>
      </c>
      <c r="K125" s="12">
        <f>SUM(Tabela1[[#This Row],[VÍTORIAS 3 X 0]:[DERROTAS 3 X 2]])</f>
        <v>2</v>
      </c>
      <c r="L125" s="12">
        <f>IFERROR(_xlfn.XLOOKUP(O:O,PONTUAÇÕES!D:D,PONTUAÇÕES!C:C),"")</f>
        <v>250</v>
      </c>
      <c r="M125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2</v>
      </c>
      <c r="N125" s="11">
        <f>SUM(Tabela1[[#This Row],[PONTUAÇÃO COLOCAÇÃO]],Tabela1[[#This Row],[PONTUAÇÃO PARTIDAS]])</f>
        <v>252</v>
      </c>
      <c r="O125" s="11" t="str">
        <f>CONCATENATE(Tabela1[[#This Row],[RATING]],Tabela1[[#This Row],[COLOCAÇÃO]])</f>
        <v>CGRUPO</v>
      </c>
    </row>
    <row r="126" spans="1:15">
      <c r="A126" s="11" t="s">
        <v>63</v>
      </c>
      <c r="B126" s="11" t="s">
        <v>12</v>
      </c>
      <c r="C126" s="11" t="s">
        <v>22</v>
      </c>
      <c r="D126" s="11" t="s">
        <v>20</v>
      </c>
      <c r="E126" s="11">
        <v>0</v>
      </c>
      <c r="F126" s="11">
        <v>0</v>
      </c>
      <c r="G126" s="11">
        <v>0</v>
      </c>
      <c r="H126" s="11">
        <v>2</v>
      </c>
      <c r="I126" s="11">
        <v>0</v>
      </c>
      <c r="J126" s="11">
        <v>0</v>
      </c>
      <c r="K126" s="12">
        <f>SUM(Tabela1[[#This Row],[VÍTORIAS 3 X 0]:[DERROTAS 3 X 2]])</f>
        <v>2</v>
      </c>
      <c r="L126" s="12">
        <f>IFERROR(_xlfn.XLOOKUP(O:O,PONTUAÇÕES!D:D,PONTUAÇÕES!C:C),"")</f>
        <v>250</v>
      </c>
      <c r="M126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0</v>
      </c>
      <c r="N126" s="11">
        <f>SUM(Tabela1[[#This Row],[PONTUAÇÃO COLOCAÇÃO]],Tabela1[[#This Row],[PONTUAÇÃO PARTIDAS]])</f>
        <v>250</v>
      </c>
      <c r="O126" s="11" t="str">
        <f>CONCATENATE(Tabela1[[#This Row],[RATING]],Tabela1[[#This Row],[COLOCAÇÃO]])</f>
        <v>CGRUPO</v>
      </c>
    </row>
    <row r="127" spans="1:15">
      <c r="A127" s="11" t="s">
        <v>65</v>
      </c>
      <c r="B127" s="11" t="s">
        <v>12</v>
      </c>
      <c r="C127" s="11" t="s">
        <v>22</v>
      </c>
      <c r="D127" s="11" t="s">
        <v>20</v>
      </c>
      <c r="E127" s="11">
        <v>0</v>
      </c>
      <c r="F127" s="11">
        <v>0</v>
      </c>
      <c r="G127" s="11">
        <v>0</v>
      </c>
      <c r="H127" s="11">
        <v>3</v>
      </c>
      <c r="I127" s="11">
        <v>0</v>
      </c>
      <c r="J127" s="11">
        <v>0</v>
      </c>
      <c r="K127" s="12">
        <f>SUM(Tabela1[[#This Row],[VÍTORIAS 3 X 0]:[DERROTAS 3 X 2]])</f>
        <v>3</v>
      </c>
      <c r="L127" s="12">
        <f>IFERROR(_xlfn.XLOOKUP(O:O,PONTUAÇÕES!D:D,PONTUAÇÕES!C:C),"")</f>
        <v>250</v>
      </c>
      <c r="M127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0</v>
      </c>
      <c r="N127" s="11">
        <f>SUM(Tabela1[[#This Row],[PONTUAÇÃO COLOCAÇÃO]],Tabela1[[#This Row],[PONTUAÇÃO PARTIDAS]])</f>
        <v>250</v>
      </c>
      <c r="O127" s="11" t="str">
        <f>CONCATENATE(Tabela1[[#This Row],[RATING]],Tabela1[[#This Row],[COLOCAÇÃO]])</f>
        <v>CGRUPO</v>
      </c>
    </row>
    <row r="128" spans="1:15">
      <c r="A128" s="11" t="s">
        <v>68</v>
      </c>
      <c r="B128" s="11" t="s">
        <v>12</v>
      </c>
      <c r="C128" s="11" t="s">
        <v>23</v>
      </c>
      <c r="D128" s="11" t="s">
        <v>13</v>
      </c>
      <c r="E128" s="11">
        <v>3</v>
      </c>
      <c r="F128" s="11">
        <v>1</v>
      </c>
      <c r="G128" s="11">
        <v>0</v>
      </c>
      <c r="H128" s="11">
        <v>0</v>
      </c>
      <c r="I128" s="11">
        <v>0</v>
      </c>
      <c r="J128" s="11">
        <v>0</v>
      </c>
      <c r="K128" s="12">
        <f>SUM(Tabela1[[#This Row],[VÍTORIAS 3 X 0]:[DERROTAS 3 X 2]])</f>
        <v>4</v>
      </c>
      <c r="L128" s="12">
        <f>IFERROR(_xlfn.XLOOKUP(O:O,PONTUAÇÕES!D:D,PONTUAÇÕES!C:C),"")</f>
        <v>200</v>
      </c>
      <c r="M128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19</v>
      </c>
      <c r="N128" s="11">
        <f>SUM(Tabela1[[#This Row],[PONTUAÇÃO COLOCAÇÃO]],Tabela1[[#This Row],[PONTUAÇÃO PARTIDAS]])</f>
        <v>219</v>
      </c>
      <c r="O128" s="11" t="str">
        <f>CONCATENATE(Tabela1[[#This Row],[RATING]],Tabela1[[#This Row],[COLOCAÇÃO]])</f>
        <v>D1º</v>
      </c>
    </row>
    <row r="129" spans="1:15">
      <c r="A129" s="11" t="s">
        <v>69</v>
      </c>
      <c r="B129" s="11" t="s">
        <v>12</v>
      </c>
      <c r="C129" s="11" t="s">
        <v>23</v>
      </c>
      <c r="D129" s="11" t="s">
        <v>15</v>
      </c>
      <c r="E129" s="11">
        <v>1</v>
      </c>
      <c r="F129" s="11">
        <v>2</v>
      </c>
      <c r="G129" s="11">
        <v>0</v>
      </c>
      <c r="H129" s="11">
        <v>1</v>
      </c>
      <c r="I129" s="11">
        <v>0</v>
      </c>
      <c r="J129" s="11">
        <v>0</v>
      </c>
      <c r="K129" s="12">
        <f>SUM(Tabela1[[#This Row],[VÍTORIAS 3 X 0]:[DERROTAS 3 X 2]])</f>
        <v>4</v>
      </c>
      <c r="L129" s="12">
        <f>IFERROR(_xlfn.XLOOKUP(O:O,PONTUAÇÕES!D:D,PONTUAÇÕES!C:C),"")</f>
        <v>190</v>
      </c>
      <c r="M129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13</v>
      </c>
      <c r="N129" s="11">
        <f>SUM(Tabela1[[#This Row],[PONTUAÇÃO COLOCAÇÃO]],Tabela1[[#This Row],[PONTUAÇÃO PARTIDAS]])</f>
        <v>203</v>
      </c>
      <c r="O129" s="11" t="str">
        <f>CONCATENATE(Tabela1[[#This Row],[RATING]],Tabela1[[#This Row],[COLOCAÇÃO]])</f>
        <v>D2º</v>
      </c>
    </row>
    <row r="130" spans="1:15">
      <c r="A130" s="11" t="s">
        <v>70</v>
      </c>
      <c r="B130" s="11" t="s">
        <v>12</v>
      </c>
      <c r="C130" s="11" t="s">
        <v>23</v>
      </c>
      <c r="D130" s="11" t="s">
        <v>17</v>
      </c>
      <c r="E130" s="11">
        <v>0</v>
      </c>
      <c r="F130" s="11">
        <v>1</v>
      </c>
      <c r="G130" s="11">
        <v>1</v>
      </c>
      <c r="H130" s="11">
        <v>0</v>
      </c>
      <c r="I130" s="11">
        <v>2</v>
      </c>
      <c r="J130" s="11">
        <v>0</v>
      </c>
      <c r="K130" s="12">
        <f>SUM(Tabela1[[#This Row],[VÍTORIAS 3 X 0]:[DERROTAS 3 X 2]])</f>
        <v>4</v>
      </c>
      <c r="L130" s="12">
        <f>IFERROR(_xlfn.XLOOKUP(O:O,PONTUAÇÕES!D:D,PONTUAÇÕES!C:C),"")</f>
        <v>180</v>
      </c>
      <c r="M130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9</v>
      </c>
      <c r="N130" s="11">
        <f>SUM(Tabela1[[#This Row],[PONTUAÇÃO COLOCAÇÃO]],Tabela1[[#This Row],[PONTUAÇÃO PARTIDAS]])</f>
        <v>189</v>
      </c>
      <c r="O130" s="11" t="str">
        <f>CONCATENATE(Tabela1[[#This Row],[RATING]],Tabela1[[#This Row],[COLOCAÇÃO]])</f>
        <v>D3º</v>
      </c>
    </row>
    <row r="131" spans="1:15">
      <c r="A131" s="11" t="s">
        <v>71</v>
      </c>
      <c r="B131" s="11" t="s">
        <v>12</v>
      </c>
      <c r="C131" s="11" t="s">
        <v>23</v>
      </c>
      <c r="D131" s="11" t="s">
        <v>17</v>
      </c>
      <c r="E131" s="11">
        <v>0</v>
      </c>
      <c r="F131" s="11">
        <v>1</v>
      </c>
      <c r="G131" s="11">
        <v>1</v>
      </c>
      <c r="H131" s="11">
        <v>1</v>
      </c>
      <c r="I131" s="11">
        <v>1</v>
      </c>
      <c r="J131" s="11">
        <v>0</v>
      </c>
      <c r="K131" s="12">
        <f>SUM(Tabela1[[#This Row],[VÍTORIAS 3 X 0]:[DERROTAS 3 X 2]])</f>
        <v>4</v>
      </c>
      <c r="L131" s="12">
        <f>IFERROR(_xlfn.XLOOKUP(O:O,PONTUAÇÕES!D:D,PONTUAÇÕES!C:C),"")</f>
        <v>180</v>
      </c>
      <c r="M131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8</v>
      </c>
      <c r="N131" s="11">
        <f>SUM(Tabela1[[#This Row],[PONTUAÇÃO COLOCAÇÃO]],Tabela1[[#This Row],[PONTUAÇÃO PARTIDAS]])</f>
        <v>188</v>
      </c>
      <c r="O131" s="11" t="str">
        <f>CONCATENATE(Tabela1[[#This Row],[RATING]],Tabela1[[#This Row],[COLOCAÇÃO]])</f>
        <v>D3º</v>
      </c>
    </row>
    <row r="132" spans="1:15">
      <c r="A132" s="11" t="s">
        <v>72</v>
      </c>
      <c r="B132" s="11" t="s">
        <v>12</v>
      </c>
      <c r="C132" s="11" t="s">
        <v>23</v>
      </c>
      <c r="D132" s="11" t="s">
        <v>18</v>
      </c>
      <c r="E132" s="11">
        <v>1</v>
      </c>
      <c r="F132" s="11">
        <v>1</v>
      </c>
      <c r="G132" s="11">
        <v>0</v>
      </c>
      <c r="H132" s="11">
        <v>0</v>
      </c>
      <c r="I132" s="11">
        <v>1</v>
      </c>
      <c r="J132" s="11">
        <v>0</v>
      </c>
      <c r="K132" s="12">
        <f>SUM(Tabela1[[#This Row],[VÍTORIAS 3 X 0]:[DERROTAS 3 X 2]])</f>
        <v>3</v>
      </c>
      <c r="L132" s="12">
        <f>IFERROR(_xlfn.XLOOKUP(O:O,PONTUAÇÕES!D:D,PONTUAÇÕES!C:C),"")</f>
        <v>170</v>
      </c>
      <c r="M132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10</v>
      </c>
      <c r="N132" s="11">
        <f>SUM(Tabela1[[#This Row],[PONTUAÇÃO COLOCAÇÃO]],Tabela1[[#This Row],[PONTUAÇÃO PARTIDAS]])</f>
        <v>180</v>
      </c>
      <c r="O132" s="11" t="str">
        <f>CONCATENATE(Tabela1[[#This Row],[RATING]],Tabela1[[#This Row],[COLOCAÇÃO]])</f>
        <v>DQUARTAS</v>
      </c>
    </row>
    <row r="133" spans="1:15">
      <c r="A133" s="11" t="s">
        <v>73</v>
      </c>
      <c r="B133" s="11" t="s">
        <v>12</v>
      </c>
      <c r="C133" s="11" t="s">
        <v>23</v>
      </c>
      <c r="D133" s="11" t="s">
        <v>18</v>
      </c>
      <c r="E133" s="11">
        <v>1</v>
      </c>
      <c r="F133" s="11">
        <v>1</v>
      </c>
      <c r="G133" s="11">
        <v>0</v>
      </c>
      <c r="H133" s="11">
        <v>0</v>
      </c>
      <c r="I133" s="11">
        <v>1</v>
      </c>
      <c r="J133" s="11">
        <v>0</v>
      </c>
      <c r="K133" s="12">
        <f>SUM(Tabela1[[#This Row],[VÍTORIAS 3 X 0]:[DERROTAS 3 X 2]])</f>
        <v>3</v>
      </c>
      <c r="L133" s="12">
        <f>IFERROR(_xlfn.XLOOKUP(O:O,PONTUAÇÕES!D:D,PONTUAÇÕES!C:C),"")</f>
        <v>170</v>
      </c>
      <c r="M133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10</v>
      </c>
      <c r="N133" s="11">
        <f>SUM(Tabela1[[#This Row],[PONTUAÇÃO COLOCAÇÃO]],Tabela1[[#This Row],[PONTUAÇÃO PARTIDAS]])</f>
        <v>180</v>
      </c>
      <c r="O133" s="11" t="str">
        <f>CONCATENATE(Tabela1[[#This Row],[RATING]],Tabela1[[#This Row],[COLOCAÇÃO]])</f>
        <v>DQUARTAS</v>
      </c>
    </row>
    <row r="134" spans="1:15">
      <c r="A134" s="11" t="s">
        <v>74</v>
      </c>
      <c r="B134" s="11" t="s">
        <v>12</v>
      </c>
      <c r="C134" s="11" t="s">
        <v>23</v>
      </c>
      <c r="D134" s="11" t="s">
        <v>20</v>
      </c>
      <c r="E134" s="11">
        <v>0</v>
      </c>
      <c r="F134" s="11">
        <v>0</v>
      </c>
      <c r="G134" s="11">
        <v>0</v>
      </c>
      <c r="H134" s="11">
        <v>1</v>
      </c>
      <c r="I134" s="11">
        <v>0</v>
      </c>
      <c r="J134" s="11">
        <v>1</v>
      </c>
      <c r="K134" s="12">
        <f>SUM(Tabela1[[#This Row],[VÍTORIAS 3 X 0]:[DERROTAS 3 X 2]])</f>
        <v>2</v>
      </c>
      <c r="L134" s="12">
        <f>IFERROR(_xlfn.XLOOKUP(O:O,PONTUAÇÕES!D:D,PONTUAÇÕES!C:C),"")</f>
        <v>150</v>
      </c>
      <c r="M134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2</v>
      </c>
      <c r="N134" s="11">
        <f>SUM(Tabela1[[#This Row],[PONTUAÇÃO COLOCAÇÃO]],Tabela1[[#This Row],[PONTUAÇÃO PARTIDAS]])</f>
        <v>152</v>
      </c>
      <c r="O134" s="11" t="str">
        <f>CONCATENATE(Tabela1[[#This Row],[RATING]],Tabela1[[#This Row],[COLOCAÇÃO]])</f>
        <v>DGRUPO</v>
      </c>
    </row>
    <row r="135" spans="1:15">
      <c r="A135" s="11" t="s">
        <v>75</v>
      </c>
      <c r="B135" s="11" t="s">
        <v>12</v>
      </c>
      <c r="C135" s="11" t="s">
        <v>23</v>
      </c>
      <c r="D135" s="11" t="s">
        <v>20</v>
      </c>
      <c r="E135" s="11">
        <v>0</v>
      </c>
      <c r="F135" s="11">
        <v>0</v>
      </c>
      <c r="G135" s="11">
        <v>0</v>
      </c>
      <c r="H135" s="11">
        <v>1</v>
      </c>
      <c r="I135" s="11">
        <v>0</v>
      </c>
      <c r="J135" s="11">
        <v>1</v>
      </c>
      <c r="K135" s="12">
        <f>SUM(Tabela1[[#This Row],[VÍTORIAS 3 X 0]:[DERROTAS 3 X 2]])</f>
        <v>2</v>
      </c>
      <c r="L135" s="12">
        <f>IFERROR(_xlfn.XLOOKUP(O:O,PONTUAÇÕES!D:D,PONTUAÇÕES!C:C),"")</f>
        <v>150</v>
      </c>
      <c r="M135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2</v>
      </c>
      <c r="N135" s="11">
        <f>SUM(Tabela1[[#This Row],[PONTUAÇÃO COLOCAÇÃO]],Tabela1[[#This Row],[PONTUAÇÃO PARTIDAS]])</f>
        <v>152</v>
      </c>
      <c r="O135" s="11" t="str">
        <f>CONCATENATE(Tabela1[[#This Row],[RATING]],Tabela1[[#This Row],[COLOCAÇÃO]])</f>
        <v>DGRUPO</v>
      </c>
    </row>
    <row r="136" spans="1:15">
      <c r="A136" s="11" t="s">
        <v>76</v>
      </c>
      <c r="B136" s="11" t="s">
        <v>12</v>
      </c>
      <c r="C136" s="11" t="s">
        <v>23</v>
      </c>
      <c r="D136" s="11" t="s">
        <v>20</v>
      </c>
      <c r="E136" s="11">
        <v>0</v>
      </c>
      <c r="F136" s="11">
        <v>0</v>
      </c>
      <c r="G136" s="11">
        <v>0</v>
      </c>
      <c r="H136" s="11">
        <v>2</v>
      </c>
      <c r="I136" s="11">
        <v>0</v>
      </c>
      <c r="J136" s="11">
        <v>0</v>
      </c>
      <c r="K136" s="12">
        <f>SUM(Tabela1[[#This Row],[VÍTORIAS 3 X 0]:[DERROTAS 3 X 2]])</f>
        <v>2</v>
      </c>
      <c r="L136" s="12">
        <f>IFERROR(_xlfn.XLOOKUP(O:O,PONTUAÇÕES!D:D,PONTUAÇÕES!C:C),"")</f>
        <v>150</v>
      </c>
      <c r="M136" s="12">
        <f>SUM(Tabela1[[#This Row],[VÍTORIAS 3 X 0]]*PONTUAÇÕES!$G$2,Tabela1[[#This Row],[VÍTORIAS 3 X 1]]*PONTUAÇÕES!$G$3,Tabela1[[#This Row],[VÍTORIAS 3 X 2]]*PONTUAÇÕES!$G$4,Tabela1[[#This Row],[DERROTAS 3 X 0]]*PONTUAÇÕES!$G$5,Tabela1[[#This Row],[DERROTAS 3 X 1]]*PONTUAÇÕES!$G$6,Tabela1[[#This Row],[DERROTAS 3 X 2]]*PONTUAÇÕES!$G$7)</f>
        <v>0</v>
      </c>
      <c r="N136" s="11">
        <f>SUM(Tabela1[[#This Row],[PONTUAÇÃO COLOCAÇÃO]],Tabela1[[#This Row],[PONTUAÇÃO PARTIDAS]])</f>
        <v>150</v>
      </c>
      <c r="O136" s="11" t="str">
        <f>CONCATENATE(Tabela1[[#This Row],[RATING]],Tabela1[[#This Row],[COLOCAÇÃO]])</f>
        <v>DGRUPO</v>
      </c>
    </row>
  </sheetData>
  <phoneticPr fontId="3" type="noConversion"/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16" workbookViewId="0">
      <selection activeCell="F8" sqref="F8"/>
    </sheetView>
  </sheetViews>
  <sheetFormatPr defaultColWidth="9.125" defaultRowHeight="14.25"/>
  <cols>
    <col min="1" max="1" width="12.375" style="2" bestFit="1" customWidth="1"/>
    <col min="2" max="2" width="17.375" style="2" bestFit="1" customWidth="1"/>
    <col min="3" max="3" width="13.125" style="2" bestFit="1" customWidth="1"/>
    <col min="4" max="4" width="11.875" style="2" bestFit="1" customWidth="1"/>
    <col min="5" max="5" width="9.125" style="2"/>
    <col min="6" max="6" width="17.75" style="2" bestFit="1" customWidth="1"/>
    <col min="7" max="7" width="13.125" style="2" bestFit="1" customWidth="1"/>
    <col min="8" max="16384" width="9.125" style="2"/>
  </cols>
  <sheetData>
    <row r="1" spans="1:7" ht="15">
      <c r="A1" s="2" t="s">
        <v>9</v>
      </c>
      <c r="B1" s="2" t="s">
        <v>2</v>
      </c>
      <c r="C1" s="2" t="s">
        <v>16</v>
      </c>
      <c r="D1" s="2" t="s">
        <v>14</v>
      </c>
      <c r="F1" s="3" t="s">
        <v>34</v>
      </c>
      <c r="G1" s="4" t="s">
        <v>16</v>
      </c>
    </row>
    <row r="2" spans="1:7">
      <c r="A2" s="2" t="s">
        <v>10</v>
      </c>
      <c r="B2" s="2" t="s">
        <v>13</v>
      </c>
      <c r="C2" s="2">
        <v>500</v>
      </c>
      <c r="D2" s="2" t="str">
        <f>CONCATENATE(Tabela2[[#This Row],[RATING]],Tabela2[[#This Row],[COLOCAÇÃO]])</f>
        <v>A1º</v>
      </c>
      <c r="F2" s="5" t="s">
        <v>28</v>
      </c>
      <c r="G2" s="6">
        <v>5</v>
      </c>
    </row>
    <row r="3" spans="1:7">
      <c r="A3" s="2" t="s">
        <v>10</v>
      </c>
      <c r="B3" s="2" t="s">
        <v>15</v>
      </c>
      <c r="C3" s="2">
        <v>490</v>
      </c>
      <c r="D3" s="2" t="str">
        <f>CONCATENATE(Tabela2[[#This Row],[RATING]],Tabela2[[#This Row],[COLOCAÇÃO]])</f>
        <v>A2º</v>
      </c>
      <c r="F3" s="7" t="s">
        <v>29</v>
      </c>
      <c r="G3" s="8">
        <v>4</v>
      </c>
    </row>
    <row r="4" spans="1:7">
      <c r="A4" s="2" t="s">
        <v>10</v>
      </c>
      <c r="B4" s="2" t="s">
        <v>17</v>
      </c>
      <c r="C4" s="2">
        <v>480</v>
      </c>
      <c r="D4" s="2" t="str">
        <f>CONCATENATE(Tabela2[[#This Row],[RATING]],Tabela2[[#This Row],[COLOCAÇÃO]])</f>
        <v>A3º</v>
      </c>
      <c r="F4" s="5" t="s">
        <v>30</v>
      </c>
      <c r="G4" s="6">
        <v>3</v>
      </c>
    </row>
    <row r="5" spans="1:7">
      <c r="A5" s="2" t="s">
        <v>10</v>
      </c>
      <c r="B5" s="2" t="s">
        <v>18</v>
      </c>
      <c r="C5" s="2">
        <v>470</v>
      </c>
      <c r="D5" s="2" t="str">
        <f>CONCATENATE(Tabela2[[#This Row],[RATING]],Tabela2[[#This Row],[COLOCAÇÃO]])</f>
        <v>AQUARTAS</v>
      </c>
      <c r="F5" s="7" t="s">
        <v>31</v>
      </c>
      <c r="G5" s="8">
        <v>0</v>
      </c>
    </row>
    <row r="6" spans="1:7">
      <c r="A6" s="2" t="s">
        <v>10</v>
      </c>
      <c r="B6" s="2" t="s">
        <v>19</v>
      </c>
      <c r="C6" s="2">
        <v>460</v>
      </c>
      <c r="D6" s="2" t="str">
        <f>CONCATENATE(Tabela2[[#This Row],[RATING]],Tabela2[[#This Row],[COLOCAÇÃO]])</f>
        <v>AOITAVAS</v>
      </c>
      <c r="F6" s="5" t="s">
        <v>32</v>
      </c>
      <c r="G6" s="6">
        <v>1</v>
      </c>
    </row>
    <row r="7" spans="1:7">
      <c r="A7" s="2" t="s">
        <v>10</v>
      </c>
      <c r="B7" s="2" t="s">
        <v>20</v>
      </c>
      <c r="C7" s="2">
        <v>450</v>
      </c>
      <c r="D7" s="2" t="str">
        <f>CONCATENATE(Tabela2[[#This Row],[RATING]],Tabela2[[#This Row],[COLOCAÇÃO]])</f>
        <v>AGRUPO</v>
      </c>
      <c r="F7" s="9" t="s">
        <v>33</v>
      </c>
      <c r="G7" s="10">
        <v>2</v>
      </c>
    </row>
    <row r="8" spans="1:7">
      <c r="A8" s="2" t="s">
        <v>21</v>
      </c>
      <c r="B8" s="2" t="s">
        <v>13</v>
      </c>
      <c r="C8" s="2">
        <v>400</v>
      </c>
      <c r="D8" s="2" t="str">
        <f>CONCATENATE(Tabela2[[#This Row],[RATING]],Tabela2[[#This Row],[COLOCAÇÃO]])</f>
        <v>B1º</v>
      </c>
    </row>
    <row r="9" spans="1:7">
      <c r="A9" s="2" t="s">
        <v>21</v>
      </c>
      <c r="B9" s="2" t="s">
        <v>15</v>
      </c>
      <c r="C9" s="2">
        <v>390</v>
      </c>
      <c r="D9" s="2" t="str">
        <f>CONCATENATE(Tabela2[[#This Row],[RATING]],Tabela2[[#This Row],[COLOCAÇÃO]])</f>
        <v>B2º</v>
      </c>
    </row>
    <row r="10" spans="1:7">
      <c r="A10" s="2" t="s">
        <v>21</v>
      </c>
      <c r="B10" s="2" t="s">
        <v>17</v>
      </c>
      <c r="C10" s="2">
        <v>380</v>
      </c>
      <c r="D10" s="2" t="str">
        <f>CONCATENATE(Tabela2[[#This Row],[RATING]],Tabela2[[#This Row],[COLOCAÇÃO]])</f>
        <v>B3º</v>
      </c>
    </row>
    <row r="11" spans="1:7">
      <c r="A11" s="2" t="s">
        <v>21</v>
      </c>
      <c r="B11" s="2" t="s">
        <v>18</v>
      </c>
      <c r="C11" s="2">
        <v>370</v>
      </c>
      <c r="D11" s="2" t="str">
        <f>CONCATENATE(Tabela2[[#This Row],[RATING]],Tabela2[[#This Row],[COLOCAÇÃO]])</f>
        <v>BQUARTAS</v>
      </c>
    </row>
    <row r="12" spans="1:7">
      <c r="A12" s="2" t="s">
        <v>21</v>
      </c>
      <c r="B12" s="2" t="s">
        <v>19</v>
      </c>
      <c r="C12" s="2">
        <v>360</v>
      </c>
      <c r="D12" s="2" t="str">
        <f>CONCATENATE(Tabela2[[#This Row],[RATING]],Tabela2[[#This Row],[COLOCAÇÃO]])</f>
        <v>BOITAVAS</v>
      </c>
    </row>
    <row r="13" spans="1:7">
      <c r="A13" s="2" t="s">
        <v>21</v>
      </c>
      <c r="B13" s="2" t="s">
        <v>20</v>
      </c>
      <c r="C13" s="2">
        <v>350</v>
      </c>
      <c r="D13" s="2" t="str">
        <f>CONCATENATE(Tabela2[[#This Row],[RATING]],Tabela2[[#This Row],[COLOCAÇÃO]])</f>
        <v>BGRUPO</v>
      </c>
    </row>
    <row r="14" spans="1:7">
      <c r="A14" s="2" t="s">
        <v>22</v>
      </c>
      <c r="B14" s="2" t="s">
        <v>13</v>
      </c>
      <c r="C14" s="2">
        <v>300</v>
      </c>
      <c r="D14" s="2" t="str">
        <f>CONCATENATE(Tabela2[[#This Row],[RATING]],Tabela2[[#This Row],[COLOCAÇÃO]])</f>
        <v>C1º</v>
      </c>
    </row>
    <row r="15" spans="1:7">
      <c r="A15" s="2" t="s">
        <v>22</v>
      </c>
      <c r="B15" s="2" t="s">
        <v>15</v>
      </c>
      <c r="C15" s="2">
        <v>290</v>
      </c>
      <c r="D15" s="2" t="str">
        <f>CONCATENATE(Tabela2[[#This Row],[RATING]],Tabela2[[#This Row],[COLOCAÇÃO]])</f>
        <v>C2º</v>
      </c>
    </row>
    <row r="16" spans="1:7">
      <c r="A16" s="2" t="s">
        <v>22</v>
      </c>
      <c r="B16" s="2" t="s">
        <v>17</v>
      </c>
      <c r="C16" s="2">
        <v>280</v>
      </c>
      <c r="D16" s="2" t="str">
        <f>CONCATENATE(Tabela2[[#This Row],[RATING]],Tabela2[[#This Row],[COLOCAÇÃO]])</f>
        <v>C3º</v>
      </c>
    </row>
    <row r="17" spans="1:4">
      <c r="A17" s="2" t="s">
        <v>22</v>
      </c>
      <c r="B17" s="2" t="s">
        <v>18</v>
      </c>
      <c r="C17" s="2">
        <v>270</v>
      </c>
      <c r="D17" s="2" t="str">
        <f>CONCATENATE(Tabela2[[#This Row],[RATING]],Tabela2[[#This Row],[COLOCAÇÃO]])</f>
        <v>CQUARTAS</v>
      </c>
    </row>
    <row r="18" spans="1:4">
      <c r="A18" s="2" t="s">
        <v>22</v>
      </c>
      <c r="B18" s="2" t="s">
        <v>19</v>
      </c>
      <c r="C18" s="2">
        <v>260</v>
      </c>
      <c r="D18" s="2" t="str">
        <f>CONCATENATE(Tabela2[[#This Row],[RATING]],Tabela2[[#This Row],[COLOCAÇÃO]])</f>
        <v>COITAVAS</v>
      </c>
    </row>
    <row r="19" spans="1:4">
      <c r="A19" s="2" t="s">
        <v>22</v>
      </c>
      <c r="B19" s="2" t="s">
        <v>20</v>
      </c>
      <c r="C19" s="2">
        <v>250</v>
      </c>
      <c r="D19" s="2" t="str">
        <f>CONCATENATE(Tabela2[[#This Row],[RATING]],Tabela2[[#This Row],[COLOCAÇÃO]])</f>
        <v>CGRUPO</v>
      </c>
    </row>
    <row r="20" spans="1:4">
      <c r="A20" s="2" t="s">
        <v>23</v>
      </c>
      <c r="B20" s="2" t="s">
        <v>13</v>
      </c>
      <c r="C20" s="2">
        <v>200</v>
      </c>
      <c r="D20" s="2" t="str">
        <f>CONCATENATE(Tabela2[[#This Row],[RATING]],Tabela2[[#This Row],[COLOCAÇÃO]])</f>
        <v>D1º</v>
      </c>
    </row>
    <row r="21" spans="1:4">
      <c r="A21" s="2" t="s">
        <v>23</v>
      </c>
      <c r="B21" s="2" t="s">
        <v>15</v>
      </c>
      <c r="C21" s="2">
        <v>190</v>
      </c>
      <c r="D21" s="2" t="str">
        <f>CONCATENATE(Tabela2[[#This Row],[RATING]],Tabela2[[#This Row],[COLOCAÇÃO]])</f>
        <v>D2º</v>
      </c>
    </row>
    <row r="22" spans="1:4">
      <c r="A22" s="2" t="s">
        <v>23</v>
      </c>
      <c r="B22" s="2" t="s">
        <v>17</v>
      </c>
      <c r="C22" s="2">
        <v>180</v>
      </c>
      <c r="D22" s="2" t="str">
        <f>CONCATENATE(Tabela2[[#This Row],[RATING]],Tabela2[[#This Row],[COLOCAÇÃO]])</f>
        <v>D3º</v>
      </c>
    </row>
    <row r="23" spans="1:4">
      <c r="A23" s="2" t="s">
        <v>23</v>
      </c>
      <c r="B23" s="2" t="s">
        <v>18</v>
      </c>
      <c r="C23" s="2">
        <v>170</v>
      </c>
      <c r="D23" s="2" t="str">
        <f>CONCATENATE(Tabela2[[#This Row],[RATING]],Tabela2[[#This Row],[COLOCAÇÃO]])</f>
        <v>DQUARTAS</v>
      </c>
    </row>
    <row r="24" spans="1:4">
      <c r="A24" s="2" t="s">
        <v>23</v>
      </c>
      <c r="B24" s="2" t="s">
        <v>19</v>
      </c>
      <c r="C24" s="2">
        <v>160</v>
      </c>
      <c r="D24" s="2" t="str">
        <f>CONCATENATE(Tabela2[[#This Row],[RATING]],Tabela2[[#This Row],[COLOCAÇÃO]])</f>
        <v>DOITAVAS</v>
      </c>
    </row>
    <row r="25" spans="1:4">
      <c r="A25" s="2" t="s">
        <v>23</v>
      </c>
      <c r="B25" s="2" t="s">
        <v>20</v>
      </c>
      <c r="C25" s="2">
        <v>150</v>
      </c>
      <c r="D25" s="2" t="str">
        <f>CONCATENATE(Tabela2[[#This Row],[RATING]],Tabela2[[#This Row],[COLOCAÇÃO]])</f>
        <v>DGRUPO</v>
      </c>
    </row>
    <row r="26" spans="1:4">
      <c r="A26" s="2" t="s">
        <v>24</v>
      </c>
      <c r="B26" s="2" t="s">
        <v>13</v>
      </c>
      <c r="C26" s="2">
        <v>100</v>
      </c>
      <c r="D26" s="2" t="str">
        <f>CONCATENATE(Tabela2[[#This Row],[RATING]],Tabela2[[#This Row],[COLOCAÇÃO]])</f>
        <v>E1º</v>
      </c>
    </row>
    <row r="27" spans="1:4">
      <c r="A27" s="2" t="s">
        <v>24</v>
      </c>
      <c r="B27" s="2" t="s">
        <v>15</v>
      </c>
      <c r="C27" s="2">
        <v>90</v>
      </c>
      <c r="D27" s="2" t="str">
        <f>CONCATENATE(Tabela2[[#This Row],[RATING]],Tabela2[[#This Row],[COLOCAÇÃO]])</f>
        <v>E2º</v>
      </c>
    </row>
    <row r="28" spans="1:4">
      <c r="A28" s="2" t="s">
        <v>24</v>
      </c>
      <c r="B28" s="2" t="s">
        <v>17</v>
      </c>
      <c r="C28" s="2">
        <v>80</v>
      </c>
      <c r="D28" s="2" t="str">
        <f>CONCATENATE(Tabela2[[#This Row],[RATING]],Tabela2[[#This Row],[COLOCAÇÃO]])</f>
        <v>E3º</v>
      </c>
    </row>
    <row r="29" spans="1:4">
      <c r="A29" s="2" t="s">
        <v>24</v>
      </c>
      <c r="B29" s="2" t="s">
        <v>18</v>
      </c>
      <c r="C29" s="2">
        <v>70</v>
      </c>
      <c r="D29" s="2" t="str">
        <f>CONCATENATE(Tabela2[[#This Row],[RATING]],Tabela2[[#This Row],[COLOCAÇÃO]])</f>
        <v>EQUARTAS</v>
      </c>
    </row>
    <row r="30" spans="1:4">
      <c r="A30" s="2" t="s">
        <v>24</v>
      </c>
      <c r="B30" s="2" t="s">
        <v>19</v>
      </c>
      <c r="C30" s="2">
        <v>60</v>
      </c>
      <c r="D30" s="2" t="str">
        <f>CONCATENATE(Tabela2[[#This Row],[RATING]],Tabela2[[#This Row],[COLOCAÇÃO]])</f>
        <v>EOITAVAS</v>
      </c>
    </row>
    <row r="31" spans="1:4">
      <c r="A31" s="2" t="s">
        <v>24</v>
      </c>
      <c r="B31" s="2" t="s">
        <v>20</v>
      </c>
      <c r="C31" s="2">
        <v>50</v>
      </c>
      <c r="D31" s="2" t="str">
        <f>CONCATENATE(Tabela2[[#This Row],[RATING]],Tabela2[[#This Row],[COLOCAÇÃO]])</f>
        <v>EGRUPO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RESULTADO 2025</vt:lpstr>
      <vt:lpstr>RESULTADO GERAL</vt:lpstr>
      <vt:lpstr>CÁLCULOS</vt:lpstr>
      <vt:lpstr>PONTUAÇÕES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Melo</dc:creator>
  <cp:lastModifiedBy>Flávio</cp:lastModifiedBy>
  <cp:lastPrinted>2025-12-26T21:22:08Z</cp:lastPrinted>
  <dcterms:created xsi:type="dcterms:W3CDTF">2025-12-07T13:23:07Z</dcterms:created>
  <dcterms:modified xsi:type="dcterms:W3CDTF">2025-12-26T21:45:19Z</dcterms:modified>
</cp:coreProperties>
</file>